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487" activeTab="0"/>
  </bookViews>
  <sheets>
    <sheet name="orcamento" sheetId="1" r:id="rId1"/>
    <sheet name="cronograma" sheetId="2" r:id="rId2"/>
  </sheets>
  <definedNames>
    <definedName name="_xlnm.Print_Area" localSheetId="0">'orcamento'!$A$1:$I$55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<sst xmlns="http://schemas.openxmlformats.org/spreadsheetml/2006/main" count="166" uniqueCount="113">
  <si>
    <t>Item</t>
  </si>
  <si>
    <t>Descrição</t>
  </si>
  <si>
    <t>1.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</si>
  <si>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</si>
  <si>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</si>
  <si>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</si>
  <si>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</si>
  <si>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</si>
  <si>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</si>
  <si>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</si>
  <si>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 xml:space="preserve">Obra: </t>
  </si>
  <si>
    <t>CRONOGRAMA FÍSICO-FINANCEIRO</t>
  </si>
  <si>
    <t>Mês 1</t>
  </si>
  <si>
    <t>PREFEITURA MUNICIPAL DE TUNÁPOLIS</t>
  </si>
  <si>
    <t>Proprietário: PREFEITURA MUNICIPAL DE TUNÁPOLIS</t>
  </si>
  <si>
    <t xml:space="preserve">TOTAIS </t>
  </si>
  <si>
    <t xml:space="preserve">ORÇAMENTO DISCRIMINATIVO </t>
  </si>
  <si>
    <t xml:space="preserve">Mês 2 </t>
  </si>
  <si>
    <t>m²</t>
  </si>
  <si>
    <t>Total do item 02:</t>
  </si>
  <si>
    <t>Total Final da obra:</t>
  </si>
  <si>
    <t>SINAPI</t>
  </si>
  <si>
    <t>Item:</t>
  </si>
  <si>
    <t>Descrição do item:</t>
  </si>
  <si>
    <t xml:space="preserve">Und: </t>
  </si>
  <si>
    <t>Preço Unitário (R$):</t>
  </si>
  <si>
    <t>Qtd:</t>
  </si>
  <si>
    <t>Preço c/ BDI (R$):</t>
  </si>
  <si>
    <t>Preço Final (R$):</t>
  </si>
  <si>
    <t>Ref:</t>
  </si>
  <si>
    <t xml:space="preserve">Código: </t>
  </si>
  <si>
    <t>und</t>
  </si>
  <si>
    <t>3.1</t>
  </si>
  <si>
    <t>3.2</t>
  </si>
  <si>
    <t>3.3</t>
  </si>
  <si>
    <t>m³</t>
  </si>
  <si>
    <t>3.4</t>
  </si>
  <si>
    <t>3.5</t>
  </si>
  <si>
    <t>Total do item 03:</t>
  </si>
  <si>
    <t>Obra: Cobertura Creche Renilda Spies e Colégio Bom Conselho</t>
  </si>
  <si>
    <t>Endereço: Rua Afonso Rodrigues e Estrada Municipal, Linha Pitangueira, Tunápolis, SC.</t>
  </si>
  <si>
    <t>Data: 27/10/2021</t>
  </si>
  <si>
    <t>Assinatura de Responsabilidade Técnica (ART)</t>
  </si>
  <si>
    <t>4.1</t>
  </si>
  <si>
    <t>4.2</t>
  </si>
  <si>
    <t>3.6</t>
  </si>
  <si>
    <t>Ampliação da Rede de distribuição de água na Linha Canaleta e Raigão Baixo</t>
  </si>
  <si>
    <t>Linha Canaleta e Comunidade Raigão Baixo - Tunápolis</t>
  </si>
  <si>
    <t>TRABALHOS EM TERRA</t>
  </si>
  <si>
    <t>REDE DE ÁGUA</t>
  </si>
  <si>
    <t>TUBO PVC, SOLDAVEL, DN 40 MM, AGUA FRIA (NBR-5648)</t>
  </si>
  <si>
    <t>m</t>
  </si>
  <si>
    <t>TUBO PVC, SOLDAVEL, DN 32 MM, AGUA FRIA (NBR-5648)</t>
  </si>
  <si>
    <t>TUBO PVC, SOLDAVEL, DN 25 MM, AGUA FRIA (NBR-5648)</t>
  </si>
  <si>
    <t>TUBO PVC, SOLDAVEL, DN 20 MM, AGUA FRIA (NBR-5648)</t>
  </si>
  <si>
    <t>ASSENTADOR DE TUBOS COM ENCARGOS COMPLEMENTARES</t>
  </si>
  <si>
    <t>RESERVAÇÃO</t>
  </si>
  <si>
    <t>COTAÇÃO</t>
  </si>
  <si>
    <t>Unid</t>
  </si>
  <si>
    <t>RESERVATÓRIO PARA ÁGUA COM CAP. 15.000 l EM POLIETILENO, COM TAMPA PARA INSPEÇÃO DE 60 CM.</t>
  </si>
  <si>
    <t>RESERVATÓRIO PARA ÁGUA COM CAP. 10.000 l EM POLIETILENO, COM TAMPA PARA INSPEÇÃO DE 60 CM.</t>
  </si>
  <si>
    <t>RESERVATÓRIO PARA ÁGUA COM CAP. 5.000 l EM POLIETILENO, COM TAMPA PARA INSPEÇÃO DE 60 CM.</t>
  </si>
  <si>
    <t>3.7</t>
  </si>
  <si>
    <t>HIDRÔMETRO DN 20 (½), 1,5 M³/H FORNECIMENTO E INSTALAÇÃO. AF_11/2016</t>
  </si>
  <si>
    <t>EXTREMIDADE/TUBETE PARA HIDROMETRO PVC, COM ROSCA, CURTA, COM BUCHA LATAO,  3/4"</t>
  </si>
  <si>
    <t>REGISTRO DE ESFERA PVC, COM BORBOLETA, COM ROSCA EXTERNA, DE 3/4"</t>
  </si>
  <si>
    <t>LUVA ROSCAVEL, PVC, 3/4", AGUA FRIA PREDIAL</t>
  </si>
  <si>
    <t>JOELHO PVC, SOLDAVEL COM ROSCA, 90 GRAUS, 25 MM X 3/4", PARA AGUA FRIA PREDIAL</t>
  </si>
  <si>
    <t>JOELHO 90 GRAUS, PVC, SOLDÁVEL, DN 25MM, INSTALADO EM RAMAL OU SUB-RAMAL DE ÁGUA - FORNECIMENTO E INSTALAÇÃO. AF_12/2014</t>
  </si>
  <si>
    <t>JOELHO 90 GRAUS, PVC, SOLDÁVEL, DN 25MM, X 3/4 INSTALADO EM RAMAL DE DISTRIBUIÇÃO DE ÁGUA - FORNECIMENTO E INSTALAÇÃO. AF_12/2014</t>
  </si>
  <si>
    <t>TORNEIRA DE BOIA PARA CAIXA D'ÁGUA, ROSCÁVEL, 1" - FORNECIMENTO E INST UN CR 73,87 ALAÇÃO. AF_08/2021</t>
  </si>
  <si>
    <t>ADAPTADOR PVC ROSCAVEL, COM FLANGES E ANEL DE VEDACAO, 3/4", PARA CAIXA D' AGUA</t>
  </si>
  <si>
    <t>2.1</t>
  </si>
  <si>
    <t>2.2</t>
  </si>
  <si>
    <t>ADAPTADOR PVC ROSCAVEL, COM FLANGES E ANEL DE VEDACAO, 1", PARA CAIXA D' AGUA</t>
  </si>
  <si>
    <t>ADAPTADOR COM FLANGES LIVRES, PVC, SOLDÁVEL, DN 50 MM X 1 1/2 , INSTAL UN CR 61,78 ADO EM RESERVAÇÃO DE ÁGUA DE EDIFICAÇÃO QUE POSSUA RESERVATÓRIO DE FIB RA/FIBROCIMENTO FORNECIMENTO E INSTALAÇÃO. AF_06/2016</t>
  </si>
  <si>
    <t>REGULARIZAÇÃO E COMPACTAÇÃO DE SUBLEITO DE SOLO PREDOMINANTEMENTE AREN OSO. AF_11/2019</t>
  </si>
  <si>
    <t>LASTRO COM MATERIAL GRANULAR (PEDRA BRITADA N.1 E PEDRA BRITADA N.2), APLICADO EM PISOS OU LAJES SOBRE SOLO, ESPESSURA DE *10 CM*. AF_07/201 9</t>
  </si>
  <si>
    <t>M³</t>
  </si>
  <si>
    <t>LONA PLASTICA PESADA PRETA, E = 150 MICRA</t>
  </si>
  <si>
    <t>M²</t>
  </si>
  <si>
    <t>MÃO DE OBRA</t>
  </si>
  <si>
    <t>h</t>
  </si>
  <si>
    <t>ESCAVAÇÃO MECANIZADA DE VALA COM PROFUNDIDADE ATÉ 3,0 M (MÉDIA ENTRE MONTANTE E JUSANTE/UMA COMPOSIÇÃO POR TRECHO) COM RETROESCAVADEIRA (CAPACIDADE DA CAÇAMBA DA RETRO: 0,26 M3 / POTÊNCIA: 88 HP), LARGURA MENOR QUE 0,8, EM SOLO DE 1A CATEGORIA, LOCAISCOM BAIXO NÍVEL DE INTERFERÊNCIA. AF_02/2021</t>
  </si>
  <si>
    <t>REATERRO MECANIZADO DE VALA COM RETROESCAVADEIRA (CAPACIDADE DA CAÇAMBA DA RETRO: 0,26 M³ / POTÊNCIA: 88 HP), LARGURA ATÉ 0,8 M, PROFUNDIDAD E ATÉ 1,5 M, COM SOLO (SEM SUBSTITUIÇÃO) DE 1ª CATEGORIA EM LOCAIS COM BAIXO NÍVEL DE INTERFERÊNCIA. AF_04/2016</t>
  </si>
  <si>
    <t>AUXILIAR DE ENCANADOR COM ENCARGOS COMPLEMENTARES</t>
  </si>
  <si>
    <t>BASE PARA RESERVATÓRIO</t>
  </si>
  <si>
    <t>4.3</t>
  </si>
  <si>
    <t>4.4</t>
  </si>
  <si>
    <t>Total do item 04:</t>
  </si>
  <si>
    <t>4.5</t>
  </si>
  <si>
    <t xml:space="preserve">TELA DE ACO SOLDADA NERVURADA, CA-60, Q-92, (1,48 KG/M2), DIAMETRO DO FIO = 4,2 MM, M2 17,93 LARGURA = 2,45 X 60 M DE COMPRIMENTO, ESPACAMENTO DA MALHA = 15 X 15 CM
</t>
  </si>
  <si>
    <t>5.1</t>
  </si>
  <si>
    <t>5.2</t>
  </si>
  <si>
    <t>CONCRETO FCK = 25 MPA, TRAÇO 1:2,1:2,5 (EM MASSA SECA DE CIMENTO/ AREIA  MÉDIA/ BRITA 1) - PREPARO MECÂNICO COM BETONEIRA 400 L. AF_05/2021</t>
  </si>
  <si>
    <t>Total do item 05:</t>
  </si>
  <si>
    <t>Poço Tubular Profundo</t>
  </si>
  <si>
    <t>2.</t>
  </si>
  <si>
    <t>3.8</t>
  </si>
  <si>
    <t>3.9</t>
  </si>
  <si>
    <t>3.10</t>
  </si>
  <si>
    <t>3.11</t>
  </si>
  <si>
    <t>4.6</t>
  </si>
  <si>
    <t>4.7</t>
  </si>
  <si>
    <t>5.3</t>
  </si>
  <si>
    <t>5.4</t>
  </si>
  <si>
    <t>5.5</t>
  </si>
  <si>
    <t>6.1</t>
  </si>
  <si>
    <t>6.2</t>
  </si>
  <si>
    <t>Conjunto Motobombasubmersa para poços tubulares profundos, diametro de 4', elétrica, trifásica, de no mínimo P = 50HP  e de no mínimo  30E para vazão de 3.500L/h EM 220.</t>
  </si>
  <si>
    <t>Total do item 01:</t>
  </si>
  <si>
    <t>Desobstrução (Instalação de hastes para  desobstrução dos 0 - 100m, 100-200m, 200- 40 metros), desinfecção e limpeza (container para remoção do material) com container para remoção do material do poço tubular profundo de 240 m, com a retirada e a reinstação do conjunto moto-bomba Teste de vazão. Serviço e hora trabalhada</t>
  </si>
  <si>
    <t>Cabo flexível de potência  3x6 mm², 0,6/1Kv, Cobre  PVC/QAPVC/ST1 conforme  NBR 7288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</si>
</sst>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0.000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&quot;Ativado&quot;;&quot;Ativado&quot;;&quot;Desativado&quot;"/>
    <numFmt numFmtId="187" formatCode="&quot;R$&quot;\ #,##0.00"/>
    <numFmt numFmtId="188" formatCode="0.0%"/>
    <numFmt numFmtId="189" formatCode="&quot;R$&quot;\ #,##0.0"/>
    <numFmt numFmtId="190" formatCode="&quot;R$&quot;\ #,##0"/>
    <numFmt numFmtId="191" formatCode="&quot;R$&quot;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2" fontId="1" fillId="33" borderId="13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wrapText="1"/>
    </xf>
    <xf numFmtId="178" fontId="6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2" fontId="1" fillId="33" borderId="1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8" fontId="1" fillId="33" borderId="23" xfId="0" applyNumberFormat="1" applyFont="1" applyFill="1" applyBorder="1" applyAlignment="1">
      <alignment horizontal="center"/>
    </xf>
    <xf numFmtId="178" fontId="5" fillId="33" borderId="24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178" fontId="6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191" fontId="1" fillId="0" borderId="13" xfId="0" applyNumberFormat="1" applyFont="1" applyFill="1" applyBorder="1" applyAlignment="1">
      <alignment horizontal="center" vertical="center"/>
    </xf>
    <xf numFmtId="187" fontId="5" fillId="0" borderId="2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2" fontId="1" fillId="33" borderId="29" xfId="0" applyNumberFormat="1" applyFont="1" applyFill="1" applyBorder="1" applyAlignment="1">
      <alignment horizontal="center" vertical="center"/>
    </xf>
    <xf numFmtId="191" fontId="1" fillId="0" borderId="32" xfId="0" applyNumberFormat="1" applyFont="1" applyFill="1" applyBorder="1" applyAlignment="1">
      <alignment horizontal="center" vertical="center"/>
    </xf>
    <xf numFmtId="191" fontId="1" fillId="33" borderId="3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2" fontId="1" fillId="33" borderId="20" xfId="0" applyNumberFormat="1" applyFont="1" applyFill="1" applyBorder="1" applyAlignment="1">
      <alignment horizontal="center"/>
    </xf>
    <xf numFmtId="178" fontId="5" fillId="33" borderId="2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2" fontId="1" fillId="33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8" fontId="5" fillId="33" borderId="3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178" fontId="6" fillId="0" borderId="36" xfId="0" applyNumberFormat="1" applyFont="1" applyFill="1" applyBorder="1" applyAlignment="1">
      <alignment horizontal="center"/>
    </xf>
    <xf numFmtId="10" fontId="6" fillId="0" borderId="36" xfId="0" applyNumberFormat="1" applyFont="1" applyFill="1" applyBorder="1" applyAlignment="1">
      <alignment horizontal="center"/>
    </xf>
    <xf numFmtId="10" fontId="6" fillId="0" borderId="3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4" fontId="0" fillId="0" borderId="20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2" fontId="1" fillId="33" borderId="39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191" fontId="1" fillId="0" borderId="13" xfId="0" applyNumberFormat="1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178" fontId="1" fillId="33" borderId="37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wrapText="1"/>
    </xf>
    <xf numFmtId="2" fontId="1" fillId="33" borderId="29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13" xfId="47" applyNumberFormat="1" applyFont="1" applyFill="1" applyBorder="1" applyAlignment="1">
      <alignment horizontal="left" vertical="center"/>
    </xf>
    <xf numFmtId="191" fontId="1" fillId="33" borderId="33" xfId="0" applyNumberFormat="1" applyFont="1" applyFill="1" applyBorder="1" applyAlignment="1">
      <alignment horizontal="left" vertical="center"/>
    </xf>
    <xf numFmtId="191" fontId="1" fillId="0" borderId="41" xfId="0" applyNumberFormat="1" applyFont="1" applyFill="1" applyBorder="1" applyAlignment="1">
      <alignment horizontal="left" vertical="center"/>
    </xf>
    <xf numFmtId="178" fontId="1" fillId="33" borderId="24" xfId="0" applyNumberFormat="1" applyFont="1" applyFill="1" applyBorder="1" applyAlignment="1">
      <alignment horizontal="left" vertical="center"/>
    </xf>
    <xf numFmtId="2" fontId="1" fillId="33" borderId="36" xfId="0" applyNumberFormat="1" applyFont="1" applyFill="1" applyBorder="1" applyAlignment="1">
      <alignment horizontal="left" vertical="center"/>
    </xf>
    <xf numFmtId="191" fontId="1" fillId="0" borderId="32" xfId="0" applyNumberFormat="1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41" xfId="0" applyNumberFormat="1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2" fontId="1" fillId="33" borderId="17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91" fontId="1" fillId="0" borderId="17" xfId="0" applyNumberFormat="1" applyFont="1" applyFill="1" applyBorder="1" applyAlignment="1">
      <alignment horizontal="left" vertical="center"/>
    </xf>
    <xf numFmtId="178" fontId="1" fillId="33" borderId="40" xfId="0" applyNumberFormat="1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2" fontId="1" fillId="33" borderId="39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191" fontId="1" fillId="0" borderId="21" xfId="0" applyNumberFormat="1" applyFont="1" applyFill="1" applyBorder="1" applyAlignment="1">
      <alignment horizontal="left" vertical="center"/>
    </xf>
    <xf numFmtId="178" fontId="5" fillId="33" borderId="28" xfId="0" applyNumberFormat="1" applyFont="1" applyFill="1" applyBorder="1" applyAlignment="1">
      <alignment horizontal="left" vertical="center"/>
    </xf>
    <xf numFmtId="178" fontId="5" fillId="33" borderId="37" xfId="0" applyNumberFormat="1" applyFont="1" applyFill="1" applyBorder="1" applyAlignment="1">
      <alignment horizontal="left" vertical="center"/>
    </xf>
    <xf numFmtId="14" fontId="0" fillId="0" borderId="27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4" fontId="0" fillId="0" borderId="39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2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0</xdr:rowOff>
    </xdr:from>
    <xdr:to>
      <xdr:col>3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33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="130" zoomScaleNormal="130" zoomScaleSheetLayoutView="100" workbookViewId="0" topLeftCell="A8">
      <selection activeCell="D8" sqref="D8"/>
    </sheetView>
  </sheetViews>
  <sheetFormatPr defaultColWidth="9.140625" defaultRowHeight="12.75"/>
  <cols>
    <col min="1" max="1" width="4.140625" style="1" customWidth="1"/>
    <col min="2" max="2" width="8.7109375" style="1" customWidth="1"/>
    <col min="3" max="3" width="10.57421875" style="7" customWidth="1"/>
    <col min="4" max="4" width="31.7109375" style="1" customWidth="1"/>
    <col min="5" max="5" width="6.57421875" style="1" customWidth="1"/>
    <col min="6" max="6" width="4.57421875" style="1" customWidth="1"/>
    <col min="7" max="7" width="7.140625" style="1" customWidth="1"/>
    <col min="8" max="8" width="7.421875" style="1" customWidth="1"/>
    <col min="9" max="9" width="12.8515625" style="1" customWidth="1"/>
    <col min="10" max="10" width="11.28125" style="5" bestFit="1" customWidth="1"/>
    <col min="11" max="16384" width="9.140625" style="1" customWidth="1"/>
  </cols>
  <sheetData>
    <row r="1" spans="1:9" ht="18" customHeight="1">
      <c r="A1" s="163" t="s">
        <v>16</v>
      </c>
      <c r="B1" s="164"/>
      <c r="C1" s="164"/>
      <c r="D1" s="164"/>
      <c r="E1" s="164"/>
      <c r="F1" s="164"/>
      <c r="G1" s="164"/>
      <c r="H1" s="164"/>
      <c r="I1" s="165"/>
    </row>
    <row r="2" spans="1:9" ht="18" customHeight="1">
      <c r="A2" s="189" t="s">
        <v>10</v>
      </c>
      <c r="B2" s="190"/>
      <c r="C2" s="191"/>
      <c r="D2" s="197" t="s">
        <v>46</v>
      </c>
      <c r="E2" s="198"/>
      <c r="F2" s="198"/>
      <c r="G2" s="198"/>
      <c r="H2" s="198"/>
      <c r="I2" s="199"/>
    </row>
    <row r="3" spans="1:9" ht="18" customHeight="1">
      <c r="A3" s="189" t="s">
        <v>7</v>
      </c>
      <c r="B3" s="190"/>
      <c r="C3" s="191"/>
      <c r="D3" s="197" t="s">
        <v>47</v>
      </c>
      <c r="E3" s="198"/>
      <c r="F3" s="198"/>
      <c r="G3" s="198"/>
      <c r="H3" s="198"/>
      <c r="I3" s="199"/>
    </row>
    <row r="4" spans="1:9" ht="18" customHeight="1">
      <c r="A4" s="192" t="s">
        <v>6</v>
      </c>
      <c r="B4" s="193"/>
      <c r="C4" s="194"/>
      <c r="D4" s="83" t="s">
        <v>13</v>
      </c>
      <c r="E4" s="207"/>
      <c r="F4" s="208"/>
      <c r="G4" s="208"/>
      <c r="H4" s="208"/>
      <c r="I4" s="209"/>
    </row>
    <row r="5" spans="1:9" ht="18" customHeight="1" thickBot="1">
      <c r="A5" s="195" t="s">
        <v>5</v>
      </c>
      <c r="B5" s="184"/>
      <c r="C5" s="196"/>
      <c r="D5" s="84">
        <v>44524</v>
      </c>
      <c r="E5" s="183"/>
      <c r="F5" s="184"/>
      <c r="G5" s="184"/>
      <c r="H5" s="184"/>
      <c r="I5" s="185"/>
    </row>
    <row r="6" spans="1:10" ht="36.75" customHeight="1" thickBot="1">
      <c r="A6" s="85" t="s">
        <v>22</v>
      </c>
      <c r="B6" s="86" t="s">
        <v>29</v>
      </c>
      <c r="C6" s="86" t="s">
        <v>30</v>
      </c>
      <c r="D6" s="87" t="s">
        <v>23</v>
      </c>
      <c r="E6" s="86" t="s">
        <v>26</v>
      </c>
      <c r="F6" s="141" t="s">
        <v>24</v>
      </c>
      <c r="G6" s="142" t="s">
        <v>25</v>
      </c>
      <c r="H6" s="88" t="s">
        <v>27</v>
      </c>
      <c r="I6" s="89" t="s">
        <v>28</v>
      </c>
      <c r="J6" s="11"/>
    </row>
    <row r="7" spans="1:10" ht="19.5" customHeight="1">
      <c r="A7" s="140" t="s">
        <v>2</v>
      </c>
      <c r="B7" s="148"/>
      <c r="C7" s="141"/>
      <c r="D7" s="39" t="s">
        <v>96</v>
      </c>
      <c r="E7" s="86"/>
      <c r="F7" s="145"/>
      <c r="G7" s="146"/>
      <c r="H7" s="139"/>
      <c r="I7" s="89"/>
      <c r="J7" s="11"/>
    </row>
    <row r="8" spans="1:10" ht="33.75" customHeight="1">
      <c r="A8" s="151"/>
      <c r="B8" s="59" t="s">
        <v>21</v>
      </c>
      <c r="C8" s="146">
        <v>34622</v>
      </c>
      <c r="D8" s="152" t="s">
        <v>112</v>
      </c>
      <c r="E8" s="102">
        <v>250</v>
      </c>
      <c r="F8" s="102" t="s">
        <v>51</v>
      </c>
      <c r="G8" s="102">
        <v>22.91</v>
      </c>
      <c r="H8" s="102">
        <f>G8*1.25</f>
        <v>28.6375</v>
      </c>
      <c r="I8" s="102">
        <f>H8*E8</f>
        <v>7159.375</v>
      </c>
      <c r="J8" s="11"/>
    </row>
    <row r="9" spans="1:10" ht="69.75" customHeight="1" thickBot="1">
      <c r="A9" s="151"/>
      <c r="B9" s="59" t="s">
        <v>21</v>
      </c>
      <c r="C9" s="153">
        <v>750</v>
      </c>
      <c r="D9" s="152" t="s">
        <v>109</v>
      </c>
      <c r="E9" s="102">
        <v>1</v>
      </c>
      <c r="F9" s="102" t="s">
        <v>58</v>
      </c>
      <c r="G9" s="102">
        <v>6025</v>
      </c>
      <c r="H9" s="102">
        <f>G9*1.25</f>
        <v>7531.25</v>
      </c>
      <c r="I9" s="102">
        <f>H9*E9</f>
        <v>7531.25</v>
      </c>
      <c r="J9" s="11"/>
    </row>
    <row r="10" spans="1:10" ht="119.25" customHeight="1" thickBot="1">
      <c r="A10" s="147" t="s">
        <v>4</v>
      </c>
      <c r="B10" s="59" t="s">
        <v>57</v>
      </c>
      <c r="C10" s="86"/>
      <c r="D10" s="93" t="s">
        <v>111</v>
      </c>
      <c r="E10" s="102">
        <v>1</v>
      </c>
      <c r="F10" s="102" t="s">
        <v>58</v>
      </c>
      <c r="G10" s="102">
        <v>8680</v>
      </c>
      <c r="H10" s="102">
        <f>G10*1.25</f>
        <v>10850</v>
      </c>
      <c r="I10" s="102">
        <f>H10*E10</f>
        <v>10850</v>
      </c>
      <c r="J10" s="11"/>
    </row>
    <row r="11" spans="1:10" ht="36.75" customHeight="1" thickBot="1">
      <c r="A11" s="145"/>
      <c r="B11" s="146"/>
      <c r="C11" s="86"/>
      <c r="D11" s="87"/>
      <c r="E11" s="86"/>
      <c r="F11" s="177" t="s">
        <v>110</v>
      </c>
      <c r="G11" s="178"/>
      <c r="H11" s="179"/>
      <c r="I11" s="44">
        <f>SUM(I8:I10)</f>
        <v>25540.625</v>
      </c>
      <c r="J11" s="11"/>
    </row>
    <row r="12" spans="1:12" ht="18" customHeight="1">
      <c r="A12" s="149" t="s">
        <v>97</v>
      </c>
      <c r="B12" s="150"/>
      <c r="C12" s="38"/>
      <c r="D12" s="39" t="s">
        <v>48</v>
      </c>
      <c r="E12" s="40"/>
      <c r="F12" s="143"/>
      <c r="G12" s="144"/>
      <c r="H12" s="52"/>
      <c r="I12" s="43"/>
      <c r="L12" s="10"/>
    </row>
    <row r="13" spans="1:11" ht="105" customHeight="1">
      <c r="A13" s="58" t="s">
        <v>72</v>
      </c>
      <c r="B13" s="59" t="s">
        <v>21</v>
      </c>
      <c r="C13" s="57">
        <v>90099</v>
      </c>
      <c r="D13" s="93" t="s">
        <v>83</v>
      </c>
      <c r="E13" s="60">
        <v>3200</v>
      </c>
      <c r="F13" s="53" t="s">
        <v>35</v>
      </c>
      <c r="G13" s="54">
        <v>3.02</v>
      </c>
      <c r="H13" s="61">
        <f>G13*1.25</f>
        <v>3.775</v>
      </c>
      <c r="I13" s="62">
        <f>H13*E13</f>
        <v>12080</v>
      </c>
      <c r="K13" s="18"/>
    </row>
    <row r="14" spans="1:11" ht="90.75" customHeight="1">
      <c r="A14" s="34" t="s">
        <v>73</v>
      </c>
      <c r="B14" s="56" t="s">
        <v>21</v>
      </c>
      <c r="C14" s="35">
        <v>93373</v>
      </c>
      <c r="D14" s="93" t="s">
        <v>84</v>
      </c>
      <c r="E14" s="16">
        <v>3179.2</v>
      </c>
      <c r="F14" s="53" t="s">
        <v>35</v>
      </c>
      <c r="G14" s="54">
        <v>5.8</v>
      </c>
      <c r="H14" s="61">
        <f>G14*1.25</f>
        <v>7.25</v>
      </c>
      <c r="I14" s="62">
        <f>H14*E14</f>
        <v>23049.199999999997</v>
      </c>
      <c r="J14" s="11"/>
      <c r="K14" s="32"/>
    </row>
    <row r="15" spans="1:10" ht="33.75" customHeight="1">
      <c r="A15" s="34"/>
      <c r="B15" s="49"/>
      <c r="C15" s="35"/>
      <c r="D15" s="36"/>
      <c r="E15" s="15"/>
      <c r="F15" s="177" t="s">
        <v>19</v>
      </c>
      <c r="G15" s="178"/>
      <c r="H15" s="179"/>
      <c r="I15" s="44">
        <f>SUM(I13:I14)</f>
        <v>35129.2</v>
      </c>
      <c r="J15" s="11"/>
    </row>
    <row r="16" spans="1:10" ht="44.25" customHeight="1" thickBot="1">
      <c r="A16" s="174"/>
      <c r="B16" s="175"/>
      <c r="C16" s="175"/>
      <c r="D16" s="175"/>
      <c r="E16" s="175"/>
      <c r="F16" s="175"/>
      <c r="G16" s="175"/>
      <c r="H16" s="175"/>
      <c r="I16" s="176"/>
      <c r="J16" s="11"/>
    </row>
    <row r="17" spans="1:10" ht="44.25" customHeight="1">
      <c r="A17" s="63">
        <v>3</v>
      </c>
      <c r="B17" s="50"/>
      <c r="C17" s="38"/>
      <c r="D17" s="39" t="s">
        <v>49</v>
      </c>
      <c r="E17" s="40"/>
      <c r="F17" s="41"/>
      <c r="G17" s="42"/>
      <c r="H17" s="52"/>
      <c r="I17" s="43"/>
      <c r="J17" s="11"/>
    </row>
    <row r="18" spans="1:10" ht="31.5" customHeight="1">
      <c r="A18" s="58" t="s">
        <v>32</v>
      </c>
      <c r="B18" s="59" t="s">
        <v>21</v>
      </c>
      <c r="C18" s="57">
        <v>9874</v>
      </c>
      <c r="D18" s="105" t="s">
        <v>50</v>
      </c>
      <c r="E18" s="106">
        <v>700</v>
      </c>
      <c r="F18" s="102" t="s">
        <v>51</v>
      </c>
      <c r="G18" s="100">
        <v>14.15</v>
      </c>
      <c r="H18" s="113">
        <f aca="true" t="shared" si="0" ref="H18:H28">G18*1.2354</f>
        <v>17.48091</v>
      </c>
      <c r="I18" s="109">
        <f aca="true" t="shared" si="1" ref="I18:I28">H18*E18</f>
        <v>12236.637</v>
      </c>
      <c r="J18" s="11"/>
    </row>
    <row r="19" spans="1:10" ht="31.5" customHeight="1">
      <c r="A19" s="58" t="s">
        <v>33</v>
      </c>
      <c r="B19" s="56" t="s">
        <v>21</v>
      </c>
      <c r="C19" s="35">
        <v>9869</v>
      </c>
      <c r="D19" s="99" t="s">
        <v>52</v>
      </c>
      <c r="E19" s="101">
        <v>4300</v>
      </c>
      <c r="F19" s="102" t="s">
        <v>51</v>
      </c>
      <c r="G19" s="100">
        <v>9.72</v>
      </c>
      <c r="H19" s="110">
        <f t="shared" si="0"/>
        <v>12.008088</v>
      </c>
      <c r="I19" s="111">
        <f t="shared" si="1"/>
        <v>51634.7784</v>
      </c>
      <c r="J19" s="11"/>
    </row>
    <row r="20" spans="1:10" ht="25.5" customHeight="1">
      <c r="A20" s="58" t="s">
        <v>34</v>
      </c>
      <c r="B20" s="56" t="s">
        <v>21</v>
      </c>
      <c r="C20" s="35">
        <v>9868</v>
      </c>
      <c r="D20" s="99" t="s">
        <v>53</v>
      </c>
      <c r="E20" s="101">
        <v>6000</v>
      </c>
      <c r="F20" s="102" t="s">
        <v>51</v>
      </c>
      <c r="G20" s="100">
        <v>4.33</v>
      </c>
      <c r="H20" s="110">
        <f t="shared" si="0"/>
        <v>5.3492820000000005</v>
      </c>
      <c r="I20" s="111">
        <f t="shared" si="1"/>
        <v>32095.692000000003</v>
      </c>
      <c r="J20" s="11"/>
    </row>
    <row r="21" spans="1:10" ht="29.25" customHeight="1">
      <c r="A21" s="58" t="s">
        <v>36</v>
      </c>
      <c r="B21" s="56" t="s">
        <v>21</v>
      </c>
      <c r="C21" s="35">
        <v>9867</v>
      </c>
      <c r="D21" s="99" t="s">
        <v>54</v>
      </c>
      <c r="E21" s="101">
        <v>2000</v>
      </c>
      <c r="F21" s="102" t="s">
        <v>51</v>
      </c>
      <c r="G21" s="100">
        <v>3.37</v>
      </c>
      <c r="H21" s="110">
        <f t="shared" si="0"/>
        <v>4.163298</v>
      </c>
      <c r="I21" s="111">
        <f t="shared" si="1"/>
        <v>8326.596</v>
      </c>
      <c r="J21" s="11"/>
    </row>
    <row r="22" spans="1:10" ht="40.5" customHeight="1">
      <c r="A22" s="58" t="s">
        <v>37</v>
      </c>
      <c r="B22" s="56" t="s">
        <v>21</v>
      </c>
      <c r="C22" s="35">
        <v>95673</v>
      </c>
      <c r="D22" s="99" t="s">
        <v>63</v>
      </c>
      <c r="E22" s="101">
        <v>30</v>
      </c>
      <c r="F22" s="102" t="s">
        <v>58</v>
      </c>
      <c r="G22" s="114">
        <v>167.51</v>
      </c>
      <c r="H22" s="110">
        <f t="shared" si="0"/>
        <v>206.941854</v>
      </c>
      <c r="I22" s="111">
        <f t="shared" si="1"/>
        <v>6208.25562</v>
      </c>
      <c r="J22" s="11"/>
    </row>
    <row r="23" spans="1:10" ht="50.25" customHeight="1">
      <c r="A23" s="58" t="s">
        <v>45</v>
      </c>
      <c r="B23" s="56" t="s">
        <v>21</v>
      </c>
      <c r="C23" s="35">
        <v>10781</v>
      </c>
      <c r="D23" s="99" t="s">
        <v>64</v>
      </c>
      <c r="E23" s="101">
        <v>60</v>
      </c>
      <c r="F23" s="102" t="s">
        <v>58</v>
      </c>
      <c r="G23" s="100">
        <v>16.07</v>
      </c>
      <c r="H23" s="110">
        <f t="shared" si="0"/>
        <v>19.852878</v>
      </c>
      <c r="I23" s="111">
        <f t="shared" si="1"/>
        <v>1191.1726800000001</v>
      </c>
      <c r="J23" s="11"/>
    </row>
    <row r="24" spans="1:10" ht="33.75" customHeight="1">
      <c r="A24" s="58" t="s">
        <v>62</v>
      </c>
      <c r="B24" s="56" t="s">
        <v>21</v>
      </c>
      <c r="C24" s="35">
        <v>6031</v>
      </c>
      <c r="D24" s="99" t="s">
        <v>65</v>
      </c>
      <c r="E24" s="101">
        <v>30</v>
      </c>
      <c r="F24" s="102" t="s">
        <v>58</v>
      </c>
      <c r="G24" s="100">
        <v>17</v>
      </c>
      <c r="H24" s="110">
        <f t="shared" si="0"/>
        <v>21.0018</v>
      </c>
      <c r="I24" s="111">
        <f t="shared" si="1"/>
        <v>630.054</v>
      </c>
      <c r="J24" s="11"/>
    </row>
    <row r="25" spans="1:10" ht="21" customHeight="1">
      <c r="A25" s="58" t="s">
        <v>98</v>
      </c>
      <c r="B25" s="56" t="s">
        <v>21</v>
      </c>
      <c r="C25" s="92">
        <v>3884</v>
      </c>
      <c r="D25" s="99" t="s">
        <v>66</v>
      </c>
      <c r="E25" s="101">
        <v>30</v>
      </c>
      <c r="F25" s="102" t="s">
        <v>58</v>
      </c>
      <c r="G25" s="100">
        <v>2.69</v>
      </c>
      <c r="H25" s="100">
        <f t="shared" si="0"/>
        <v>3.323226</v>
      </c>
      <c r="I25" s="104">
        <f t="shared" si="1"/>
        <v>99.69678</v>
      </c>
      <c r="J25" s="11"/>
    </row>
    <row r="26" spans="1:10" ht="37.5" customHeight="1">
      <c r="A26" s="58" t="s">
        <v>99</v>
      </c>
      <c r="B26" s="56" t="s">
        <v>21</v>
      </c>
      <c r="C26" s="92">
        <v>3522</v>
      </c>
      <c r="D26" s="99" t="s">
        <v>67</v>
      </c>
      <c r="E26" s="101">
        <v>60</v>
      </c>
      <c r="F26" s="102" t="s">
        <v>58</v>
      </c>
      <c r="G26" s="100">
        <v>3.89</v>
      </c>
      <c r="H26" s="110">
        <f t="shared" si="0"/>
        <v>4.805706000000001</v>
      </c>
      <c r="I26" s="104">
        <f t="shared" si="1"/>
        <v>288.34236000000004</v>
      </c>
      <c r="J26" s="11"/>
    </row>
    <row r="27" spans="1:10" ht="36.75" customHeight="1">
      <c r="A27" s="58" t="s">
        <v>100</v>
      </c>
      <c r="B27" s="56" t="s">
        <v>21</v>
      </c>
      <c r="C27" s="92">
        <v>89362</v>
      </c>
      <c r="D27" s="99" t="s">
        <v>68</v>
      </c>
      <c r="E27" s="112">
        <v>40</v>
      </c>
      <c r="F27" s="102" t="s">
        <v>58</v>
      </c>
      <c r="G27" s="100">
        <v>7.77</v>
      </c>
      <c r="H27" s="110">
        <f t="shared" si="0"/>
        <v>9.599058</v>
      </c>
      <c r="I27" s="104">
        <f t="shared" si="1"/>
        <v>383.96232</v>
      </c>
      <c r="J27" s="11"/>
    </row>
    <row r="28" spans="1:10" ht="50.25" customHeight="1">
      <c r="A28" s="58" t="s">
        <v>101</v>
      </c>
      <c r="B28" s="56" t="s">
        <v>21</v>
      </c>
      <c r="C28" s="92">
        <v>89412</v>
      </c>
      <c r="D28" s="99" t="s">
        <v>69</v>
      </c>
      <c r="E28" s="112">
        <v>20</v>
      </c>
      <c r="F28" s="102" t="s">
        <v>58</v>
      </c>
      <c r="G28" s="100">
        <v>8.64</v>
      </c>
      <c r="H28" s="110">
        <f t="shared" si="0"/>
        <v>10.673856</v>
      </c>
      <c r="I28" s="104">
        <f t="shared" si="1"/>
        <v>213.47712</v>
      </c>
      <c r="J28" s="11"/>
    </row>
    <row r="29" spans="1:10" ht="25.5" customHeight="1" thickBot="1">
      <c r="A29" s="64"/>
      <c r="B29" s="91"/>
      <c r="C29" s="66"/>
      <c r="D29" s="67"/>
      <c r="E29" s="68"/>
      <c r="F29" s="180" t="s">
        <v>19</v>
      </c>
      <c r="G29" s="181"/>
      <c r="H29" s="182"/>
      <c r="I29" s="69">
        <f>SUM(I18:I28)</f>
        <v>113308.66428000001</v>
      </c>
      <c r="J29" s="11"/>
    </row>
    <row r="30" spans="1:10" ht="23.25" customHeight="1" thickBot="1">
      <c r="A30" s="186"/>
      <c r="B30" s="187"/>
      <c r="C30" s="187"/>
      <c r="D30" s="187"/>
      <c r="E30" s="187"/>
      <c r="F30" s="187"/>
      <c r="G30" s="187"/>
      <c r="H30" s="187"/>
      <c r="I30" s="188"/>
      <c r="J30" s="11"/>
    </row>
    <row r="31" spans="1:10" ht="24" customHeight="1" thickBot="1">
      <c r="A31" s="71">
        <v>4</v>
      </c>
      <c r="B31" s="72"/>
      <c r="C31" s="73"/>
      <c r="D31" s="74" t="s">
        <v>56</v>
      </c>
      <c r="E31" s="75"/>
      <c r="F31" s="76"/>
      <c r="G31" s="76"/>
      <c r="H31" s="76"/>
      <c r="I31" s="77"/>
      <c r="J31" s="11"/>
    </row>
    <row r="32" spans="1:10" ht="37.5" customHeight="1">
      <c r="A32" s="70" t="s">
        <v>43</v>
      </c>
      <c r="B32" s="59" t="s">
        <v>57</v>
      </c>
      <c r="C32" s="57"/>
      <c r="D32" s="93" t="s">
        <v>59</v>
      </c>
      <c r="E32" s="106">
        <v>3</v>
      </c>
      <c r="F32" s="107" t="s">
        <v>58</v>
      </c>
      <c r="G32" s="116">
        <v>8700</v>
      </c>
      <c r="H32" s="108">
        <f aca="true" t="shared" si="2" ref="H32:H45">G32*1.2354</f>
        <v>10747.98</v>
      </c>
      <c r="I32" s="109">
        <f aca="true" t="shared" si="3" ref="I32:I49">H32*E32</f>
        <v>32243.94</v>
      </c>
      <c r="J32" s="11"/>
    </row>
    <row r="33" spans="1:10" ht="34.5" customHeight="1">
      <c r="A33" s="70" t="s">
        <v>44</v>
      </c>
      <c r="B33" s="59" t="s">
        <v>57</v>
      </c>
      <c r="C33" s="35"/>
      <c r="D33" s="93" t="s">
        <v>60</v>
      </c>
      <c r="E33" s="101">
        <v>2</v>
      </c>
      <c r="F33" s="102" t="s">
        <v>58</v>
      </c>
      <c r="G33" s="114">
        <v>6970</v>
      </c>
      <c r="H33" s="115">
        <f t="shared" si="2"/>
        <v>8610.738000000001</v>
      </c>
      <c r="I33" s="111">
        <f t="shared" si="3"/>
        <v>17221.476000000002</v>
      </c>
      <c r="J33" s="11"/>
    </row>
    <row r="34" spans="1:10" ht="36" customHeight="1">
      <c r="A34" s="70" t="s">
        <v>87</v>
      </c>
      <c r="B34" s="59" t="s">
        <v>57</v>
      </c>
      <c r="C34" s="35"/>
      <c r="D34" s="93" t="s">
        <v>61</v>
      </c>
      <c r="E34" s="101">
        <v>5</v>
      </c>
      <c r="F34" s="102" t="s">
        <v>31</v>
      </c>
      <c r="G34" s="114">
        <v>2970</v>
      </c>
      <c r="H34" s="115">
        <f t="shared" si="2"/>
        <v>3669.1380000000004</v>
      </c>
      <c r="I34" s="111">
        <f t="shared" si="3"/>
        <v>18345.690000000002</v>
      </c>
      <c r="J34" s="11"/>
    </row>
    <row r="35" spans="1:10" ht="43.5" customHeight="1">
      <c r="A35" s="70" t="s">
        <v>88</v>
      </c>
      <c r="B35" s="56" t="s">
        <v>21</v>
      </c>
      <c r="C35" s="35">
        <v>94797</v>
      </c>
      <c r="D35" s="18" t="s">
        <v>70</v>
      </c>
      <c r="E35" s="101">
        <v>10</v>
      </c>
      <c r="F35" s="102" t="s">
        <v>58</v>
      </c>
      <c r="G35" s="100">
        <v>73.87</v>
      </c>
      <c r="H35" s="110">
        <f t="shared" si="2"/>
        <v>91.258998</v>
      </c>
      <c r="I35" s="111">
        <f t="shared" si="3"/>
        <v>912.5899800000001</v>
      </c>
      <c r="J35" s="11"/>
    </row>
    <row r="36" spans="1:10" ht="36" customHeight="1">
      <c r="A36" s="70" t="s">
        <v>90</v>
      </c>
      <c r="B36" s="56" t="s">
        <v>21</v>
      </c>
      <c r="C36" s="35">
        <v>73</v>
      </c>
      <c r="D36" s="18" t="s">
        <v>71</v>
      </c>
      <c r="E36" s="101">
        <v>9</v>
      </c>
      <c r="F36" s="102" t="s">
        <v>58</v>
      </c>
      <c r="G36" s="100">
        <v>17.87</v>
      </c>
      <c r="H36" s="110">
        <f t="shared" si="2"/>
        <v>22.076598</v>
      </c>
      <c r="I36" s="111">
        <f t="shared" si="3"/>
        <v>198.689382</v>
      </c>
      <c r="J36" s="11"/>
    </row>
    <row r="37" spans="1:10" ht="49.5" customHeight="1">
      <c r="A37" s="70" t="s">
        <v>102</v>
      </c>
      <c r="B37" s="56" t="s">
        <v>21</v>
      </c>
      <c r="C37" s="92">
        <v>71</v>
      </c>
      <c r="D37" s="103" t="s">
        <v>74</v>
      </c>
      <c r="E37" s="112">
        <v>9</v>
      </c>
      <c r="F37" s="102" t="s">
        <v>58</v>
      </c>
      <c r="G37" s="100">
        <v>23.94</v>
      </c>
      <c r="H37" s="110">
        <f t="shared" si="2"/>
        <v>29.575476000000002</v>
      </c>
      <c r="I37" s="111">
        <f t="shared" si="3"/>
        <v>266.179284</v>
      </c>
      <c r="J37" s="11"/>
    </row>
    <row r="38" spans="1:10" ht="83.25" customHeight="1">
      <c r="A38" s="70" t="s">
        <v>103</v>
      </c>
      <c r="B38" s="56" t="s">
        <v>21</v>
      </c>
      <c r="C38" s="92">
        <v>94711</v>
      </c>
      <c r="D38" s="103" t="s">
        <v>75</v>
      </c>
      <c r="E38" s="112">
        <v>1</v>
      </c>
      <c r="F38" s="102" t="s">
        <v>58</v>
      </c>
      <c r="G38" s="100">
        <v>61.78</v>
      </c>
      <c r="H38" s="110">
        <f t="shared" si="2"/>
        <v>76.323012</v>
      </c>
      <c r="I38" s="104">
        <f t="shared" si="3"/>
        <v>76.323012</v>
      </c>
      <c r="J38" s="11"/>
    </row>
    <row r="39" spans="1:10" ht="23.25" customHeight="1" thickBot="1">
      <c r="A39" s="117"/>
      <c r="B39" s="130"/>
      <c r="C39" s="92"/>
      <c r="D39" s="103"/>
      <c r="E39" s="112"/>
      <c r="F39" s="154" t="s">
        <v>38</v>
      </c>
      <c r="G39" s="155"/>
      <c r="H39" s="156"/>
      <c r="I39" s="138">
        <f>SUM(I32:I38)</f>
        <v>69264.88765799999</v>
      </c>
      <c r="J39" s="11"/>
    </row>
    <row r="40" spans="1:10" ht="26.25" customHeight="1">
      <c r="A40" s="63">
        <v>5</v>
      </c>
      <c r="B40" s="131"/>
      <c r="C40" s="132"/>
      <c r="D40" s="133" t="s">
        <v>86</v>
      </c>
      <c r="E40" s="134"/>
      <c r="F40" s="135"/>
      <c r="G40" s="128"/>
      <c r="H40" s="136"/>
      <c r="I40" s="129"/>
      <c r="J40" s="11"/>
    </row>
    <row r="41" spans="1:10" ht="51" customHeight="1">
      <c r="A41" s="118" t="s">
        <v>92</v>
      </c>
      <c r="B41" s="56" t="s">
        <v>21</v>
      </c>
      <c r="C41" s="92">
        <v>100577</v>
      </c>
      <c r="D41" s="103" t="s">
        <v>76</v>
      </c>
      <c r="E41" s="112">
        <v>112</v>
      </c>
      <c r="F41" s="102" t="s">
        <v>18</v>
      </c>
      <c r="G41" s="100">
        <v>0.81</v>
      </c>
      <c r="H41" s="110">
        <f t="shared" si="2"/>
        <v>1.000674</v>
      </c>
      <c r="I41" s="104">
        <f t="shared" si="3"/>
        <v>112.075488</v>
      </c>
      <c r="J41" s="11"/>
    </row>
    <row r="42" spans="1:10" ht="60" customHeight="1">
      <c r="A42" s="118" t="s">
        <v>93</v>
      </c>
      <c r="B42" s="56" t="s">
        <v>21</v>
      </c>
      <c r="C42" s="92">
        <v>100324</v>
      </c>
      <c r="D42" s="103" t="s">
        <v>77</v>
      </c>
      <c r="E42" s="112">
        <v>3.39</v>
      </c>
      <c r="F42" s="102" t="s">
        <v>78</v>
      </c>
      <c r="G42" s="114">
        <v>109.66</v>
      </c>
      <c r="H42" s="110">
        <f t="shared" si="2"/>
        <v>135.473964</v>
      </c>
      <c r="I42" s="104">
        <f t="shared" si="3"/>
        <v>459.25673796</v>
      </c>
      <c r="J42" s="11"/>
    </row>
    <row r="43" spans="1:10" ht="30" customHeight="1">
      <c r="A43" s="118" t="s">
        <v>104</v>
      </c>
      <c r="B43" s="56" t="s">
        <v>21</v>
      </c>
      <c r="C43" s="92">
        <v>3777</v>
      </c>
      <c r="D43" s="103" t="s">
        <v>79</v>
      </c>
      <c r="E43" s="112">
        <v>112</v>
      </c>
      <c r="F43" s="102" t="s">
        <v>80</v>
      </c>
      <c r="G43" s="100">
        <v>1.79</v>
      </c>
      <c r="H43" s="110">
        <f t="shared" si="2"/>
        <v>2.211366</v>
      </c>
      <c r="I43" s="104">
        <f t="shared" si="3"/>
        <v>247.672992</v>
      </c>
      <c r="J43" s="11"/>
    </row>
    <row r="44" spans="1:10" ht="60" customHeight="1">
      <c r="A44" s="34" t="s">
        <v>105</v>
      </c>
      <c r="B44" s="53" t="s">
        <v>21</v>
      </c>
      <c r="C44" s="35">
        <v>94965</v>
      </c>
      <c r="D44" s="18" t="s">
        <v>94</v>
      </c>
      <c r="E44" s="101">
        <v>11.1</v>
      </c>
      <c r="F44" s="102" t="s">
        <v>78</v>
      </c>
      <c r="G44" s="114">
        <v>412.1</v>
      </c>
      <c r="H44" s="100">
        <f t="shared" si="2"/>
        <v>509.10834000000006</v>
      </c>
      <c r="I44" s="111">
        <f t="shared" si="3"/>
        <v>5651.1025740000005</v>
      </c>
      <c r="J44" s="11"/>
    </row>
    <row r="45" spans="1:10" ht="65.25" customHeight="1">
      <c r="A45" s="34" t="s">
        <v>106</v>
      </c>
      <c r="B45" s="53" t="s">
        <v>21</v>
      </c>
      <c r="C45" s="35">
        <v>21141</v>
      </c>
      <c r="D45" s="18" t="s">
        <v>91</v>
      </c>
      <c r="E45" s="101">
        <v>123.2</v>
      </c>
      <c r="F45" s="102" t="s">
        <v>80</v>
      </c>
      <c r="G45" s="114">
        <v>17.93</v>
      </c>
      <c r="H45" s="100">
        <f t="shared" si="2"/>
        <v>22.150722000000002</v>
      </c>
      <c r="I45" s="111">
        <f t="shared" si="3"/>
        <v>2728.9689504000003</v>
      </c>
      <c r="J45" s="11"/>
    </row>
    <row r="46" spans="1:10" ht="30" customHeight="1" thickBot="1">
      <c r="A46" s="160"/>
      <c r="B46" s="161"/>
      <c r="C46" s="161"/>
      <c r="D46" s="161"/>
      <c r="E46" s="162"/>
      <c r="F46" s="157" t="s">
        <v>89</v>
      </c>
      <c r="G46" s="158"/>
      <c r="H46" s="159"/>
      <c r="I46" s="137">
        <f>SUM(I41:I45)</f>
        <v>9199.076742360001</v>
      </c>
      <c r="J46" s="11"/>
    </row>
    <row r="47" spans="1:10" ht="48.75" customHeight="1" thickBot="1">
      <c r="A47" s="120">
        <v>6</v>
      </c>
      <c r="B47" s="121"/>
      <c r="C47" s="94"/>
      <c r="D47" s="95" t="s">
        <v>81</v>
      </c>
      <c r="E47" s="96"/>
      <c r="F47" s="97"/>
      <c r="G47" s="97"/>
      <c r="H47" s="97"/>
      <c r="I47" s="98"/>
      <c r="J47" s="11"/>
    </row>
    <row r="48" spans="1:10" ht="48.75" customHeight="1" thickBot="1">
      <c r="A48" s="122" t="s">
        <v>107</v>
      </c>
      <c r="B48" s="123" t="s">
        <v>21</v>
      </c>
      <c r="C48" s="124">
        <v>88246</v>
      </c>
      <c r="D48" s="125" t="s">
        <v>55</v>
      </c>
      <c r="E48" s="126">
        <v>360</v>
      </c>
      <c r="F48" s="127" t="s">
        <v>82</v>
      </c>
      <c r="G48" s="128">
        <v>18.55</v>
      </c>
      <c r="H48" s="128">
        <f>G48*1.2354</f>
        <v>22.916670000000003</v>
      </c>
      <c r="I48" s="129">
        <f t="shared" si="3"/>
        <v>8250.0012</v>
      </c>
      <c r="J48" s="11"/>
    </row>
    <row r="49" spans="1:10" ht="48.75" customHeight="1" thickBot="1">
      <c r="A49" s="118" t="s">
        <v>108</v>
      </c>
      <c r="B49" s="119" t="s">
        <v>21</v>
      </c>
      <c r="C49" s="35">
        <v>88248</v>
      </c>
      <c r="D49" s="18" t="s">
        <v>85</v>
      </c>
      <c r="E49" s="101">
        <v>360</v>
      </c>
      <c r="F49" s="53" t="s">
        <v>82</v>
      </c>
      <c r="G49" s="100">
        <v>16.31</v>
      </c>
      <c r="H49" s="100">
        <f>G49*1.2354</f>
        <v>20.149373999999998</v>
      </c>
      <c r="I49" s="111">
        <f t="shared" si="3"/>
        <v>7253.77464</v>
      </c>
      <c r="J49" s="11"/>
    </row>
    <row r="50" spans="1:10" ht="36" customHeight="1" thickBot="1">
      <c r="A50" s="64"/>
      <c r="B50" s="65"/>
      <c r="C50" s="66"/>
      <c r="D50" s="67"/>
      <c r="E50" s="68"/>
      <c r="F50" s="180" t="s">
        <v>95</v>
      </c>
      <c r="G50" s="181"/>
      <c r="H50" s="182"/>
      <c r="I50" s="69">
        <f>SUM(I49,I48)</f>
        <v>15503.77584</v>
      </c>
      <c r="J50" s="11"/>
    </row>
    <row r="51" spans="1:10" ht="36" customHeight="1" thickBot="1">
      <c r="A51" s="12"/>
      <c r="B51" s="51"/>
      <c r="C51" s="13"/>
      <c r="D51" s="14"/>
      <c r="E51" s="172" t="s">
        <v>20</v>
      </c>
      <c r="F51" s="173"/>
      <c r="G51" s="173"/>
      <c r="H51" s="37"/>
      <c r="I51" s="55">
        <f>SUM(I50,I46,I39,I29,I15,I11)</f>
        <v>267946.22952036</v>
      </c>
      <c r="J51" s="11"/>
    </row>
    <row r="52" spans="1:10" ht="36" customHeight="1">
      <c r="A52" s="166"/>
      <c r="B52" s="167"/>
      <c r="C52" s="167"/>
      <c r="D52" s="167"/>
      <c r="E52" s="167"/>
      <c r="F52" s="167"/>
      <c r="G52" s="167"/>
      <c r="H52" s="167"/>
      <c r="I52" s="168"/>
      <c r="J52" s="11"/>
    </row>
    <row r="53" spans="1:10" ht="19.5" customHeight="1" thickBot="1">
      <c r="A53" s="169"/>
      <c r="B53" s="170"/>
      <c r="C53" s="170"/>
      <c r="D53" s="170"/>
      <c r="E53" s="170"/>
      <c r="F53" s="170"/>
      <c r="G53" s="170"/>
      <c r="H53" s="170"/>
      <c r="I53" s="171"/>
      <c r="J53" s="11"/>
    </row>
    <row r="54" spans="1:10" ht="18" customHeight="1">
      <c r="A54" s="6"/>
      <c r="B54" s="6"/>
      <c r="J54" s="11"/>
    </row>
    <row r="55" spans="1:10" ht="18" customHeight="1">
      <c r="A55" s="6"/>
      <c r="B55" s="6"/>
      <c r="D55" s="3"/>
      <c r="J55" s="11"/>
    </row>
    <row r="56" spans="1:10" ht="18" customHeight="1">
      <c r="A56" s="6"/>
      <c r="B56" s="6"/>
      <c r="J56" s="11"/>
    </row>
    <row r="57" ht="18" customHeight="1">
      <c r="K57" s="10"/>
    </row>
    <row r="58" spans="1:10" s="6" customFormat="1" ht="18" customHeight="1">
      <c r="A58" s="1"/>
      <c r="B58" s="1"/>
      <c r="C58" s="7"/>
      <c r="D58" s="1"/>
      <c r="E58" s="1"/>
      <c r="F58" s="1"/>
      <c r="G58" s="1"/>
      <c r="H58" s="1"/>
      <c r="I58" s="1"/>
      <c r="J58" s="11"/>
    </row>
    <row r="59" ht="24.75" customHeight="1">
      <c r="J59" s="11"/>
    </row>
    <row r="60" ht="18" customHeight="1">
      <c r="J60" s="11"/>
    </row>
    <row r="61" ht="18" customHeight="1">
      <c r="J61" s="11"/>
    </row>
    <row r="62" ht="12.75">
      <c r="J62" s="11"/>
    </row>
    <row r="63" spans="1:10" s="6" customFormat="1" ht="18.75" customHeight="1">
      <c r="A63" s="1"/>
      <c r="B63" s="1"/>
      <c r="C63" s="7"/>
      <c r="D63" s="1"/>
      <c r="E63" s="1"/>
      <c r="F63" s="1"/>
      <c r="G63" s="1"/>
      <c r="H63" s="1"/>
      <c r="I63" s="1"/>
      <c r="J63" s="11"/>
    </row>
    <row r="64" spans="1:10" s="2" customFormat="1" ht="18" customHeight="1">
      <c r="A64" s="1"/>
      <c r="B64" s="1"/>
      <c r="C64" s="7"/>
      <c r="D64" s="1"/>
      <c r="E64" s="1"/>
      <c r="F64" s="1"/>
      <c r="G64" s="1"/>
      <c r="H64" s="1"/>
      <c r="I64" s="1"/>
      <c r="J64" s="11"/>
    </row>
    <row r="65" spans="1:10" s="2" customFormat="1" ht="12.75">
      <c r="A65" s="1"/>
      <c r="B65" s="1"/>
      <c r="C65" s="7"/>
      <c r="D65" s="1"/>
      <c r="E65" s="1"/>
      <c r="F65" s="1"/>
      <c r="G65" s="1"/>
      <c r="H65" s="1"/>
      <c r="I65" s="1"/>
      <c r="J65" s="11"/>
    </row>
    <row r="66" ht="12.75">
      <c r="J66" s="11"/>
    </row>
    <row r="67" spans="1:10" s="2" customFormat="1" ht="18" customHeight="1">
      <c r="A67" s="1"/>
      <c r="B67" s="1"/>
      <c r="C67" s="7"/>
      <c r="D67" s="1"/>
      <c r="E67" s="1"/>
      <c r="F67" s="1"/>
      <c r="G67" s="1"/>
      <c r="H67" s="1"/>
      <c r="I67" s="1"/>
      <c r="J67" s="11"/>
    </row>
    <row r="68" spans="1:10" s="2" customFormat="1" ht="24.75" customHeight="1">
      <c r="A68" s="1"/>
      <c r="B68" s="1"/>
      <c r="C68" s="7"/>
      <c r="D68" s="1"/>
      <c r="E68" s="1"/>
      <c r="F68" s="1"/>
      <c r="G68" s="1"/>
      <c r="H68" s="1"/>
      <c r="I68" s="1"/>
      <c r="J68" s="11"/>
    </row>
    <row r="69" spans="1:10" s="2" customFormat="1" ht="24.75" customHeight="1">
      <c r="A69" s="1"/>
      <c r="B69" s="1"/>
      <c r="C69" s="7"/>
      <c r="D69" s="1"/>
      <c r="E69" s="1"/>
      <c r="F69" s="1"/>
      <c r="G69" s="1"/>
      <c r="H69" s="1"/>
      <c r="I69" s="1"/>
      <c r="J69" s="11"/>
    </row>
    <row r="70" spans="1:10" s="2" customFormat="1" ht="18" customHeight="1">
      <c r="A70" s="1"/>
      <c r="B70" s="1"/>
      <c r="C70" s="7"/>
      <c r="D70" s="1"/>
      <c r="E70" s="1"/>
      <c r="F70" s="1"/>
      <c r="G70" s="1"/>
      <c r="H70" s="1"/>
      <c r="I70" s="1"/>
      <c r="J70" s="11"/>
    </row>
    <row r="71" spans="1:10" s="2" customFormat="1" ht="18" customHeight="1">
      <c r="A71" s="1"/>
      <c r="B71" s="1"/>
      <c r="C71" s="7"/>
      <c r="D71" s="1"/>
      <c r="E71" s="1"/>
      <c r="F71" s="1"/>
      <c r="G71" s="1"/>
      <c r="H71" s="1"/>
      <c r="I71" s="1"/>
      <c r="J71" s="11"/>
    </row>
    <row r="72" spans="1:10" s="2" customFormat="1" ht="24.75" customHeight="1">
      <c r="A72" s="1"/>
      <c r="B72" s="1"/>
      <c r="C72" s="7"/>
      <c r="D72" s="1"/>
      <c r="E72" s="1"/>
      <c r="F72" s="1"/>
      <c r="G72" s="1"/>
      <c r="H72" s="1"/>
      <c r="I72" s="1"/>
      <c r="J72" s="11"/>
    </row>
    <row r="73" spans="1:10" s="2" customFormat="1" ht="18" customHeight="1">
      <c r="A73" s="1"/>
      <c r="B73" s="1"/>
      <c r="C73" s="7"/>
      <c r="D73" s="1"/>
      <c r="E73" s="1"/>
      <c r="F73" s="1"/>
      <c r="G73" s="1"/>
      <c r="H73" s="1"/>
      <c r="I73" s="1"/>
      <c r="J73" s="11"/>
    </row>
    <row r="74" spans="1:10" s="2" customFormat="1" ht="72" customHeight="1">
      <c r="A74" s="1"/>
      <c r="B74" s="1"/>
      <c r="C74" s="7"/>
      <c r="D74" s="1"/>
      <c r="E74" s="1"/>
      <c r="F74" s="1"/>
      <c r="G74" s="1"/>
      <c r="H74" s="1"/>
      <c r="I74" s="1"/>
      <c r="J74" s="11"/>
    </row>
    <row r="75" ht="24.75" customHeight="1">
      <c r="J75" s="11"/>
    </row>
    <row r="76" spans="1:10" s="2" customFormat="1" ht="24.75" customHeight="1">
      <c r="A76" s="1"/>
      <c r="B76" s="1"/>
      <c r="C76" s="7"/>
      <c r="D76" s="1"/>
      <c r="E76" s="1"/>
      <c r="F76" s="1"/>
      <c r="G76" s="1"/>
      <c r="H76" s="1"/>
      <c r="I76" s="1"/>
      <c r="J76" s="11"/>
    </row>
    <row r="77" spans="1:10" s="2" customFormat="1" ht="24.75" customHeight="1">
      <c r="A77" s="1"/>
      <c r="B77" s="1"/>
      <c r="C77" s="7"/>
      <c r="D77" s="1"/>
      <c r="E77" s="1"/>
      <c r="F77" s="1"/>
      <c r="G77" s="1"/>
      <c r="H77" s="1"/>
      <c r="I77" s="1"/>
      <c r="J77" s="11"/>
    </row>
    <row r="78" spans="1:10" s="2" customFormat="1" ht="18" customHeight="1">
      <c r="A78" s="1"/>
      <c r="B78" s="1"/>
      <c r="C78" s="7"/>
      <c r="D78" s="1"/>
      <c r="E78" s="1"/>
      <c r="F78" s="1"/>
      <c r="G78" s="1"/>
      <c r="H78" s="1"/>
      <c r="I78" s="1"/>
      <c r="J78" s="11"/>
    </row>
    <row r="79" spans="1:10" s="2" customFormat="1" ht="18" customHeight="1">
      <c r="A79" s="1"/>
      <c r="B79" s="1"/>
      <c r="C79" s="7"/>
      <c r="D79" s="1"/>
      <c r="E79" s="1"/>
      <c r="F79" s="1"/>
      <c r="G79" s="1"/>
      <c r="H79" s="1"/>
      <c r="I79" s="1"/>
      <c r="J79" s="11"/>
    </row>
    <row r="80" spans="1:10" s="2" customFormat="1" ht="18" customHeight="1">
      <c r="A80" s="1"/>
      <c r="B80" s="1"/>
      <c r="C80" s="7"/>
      <c r="D80" s="1"/>
      <c r="E80" s="1"/>
      <c r="F80" s="1"/>
      <c r="G80" s="1"/>
      <c r="H80" s="1"/>
      <c r="I80" s="1"/>
      <c r="J80" s="11"/>
    </row>
    <row r="81" spans="1:10" s="2" customFormat="1" ht="18" customHeight="1">
      <c r="A81" s="1"/>
      <c r="B81" s="1"/>
      <c r="C81" s="7"/>
      <c r="D81" s="1"/>
      <c r="E81" s="1"/>
      <c r="F81" s="1"/>
      <c r="G81" s="1"/>
      <c r="H81" s="1"/>
      <c r="I81" s="1"/>
      <c r="J81" s="11"/>
    </row>
    <row r="82" spans="1:10" s="2" customFormat="1" ht="18" customHeight="1">
      <c r="A82" s="1"/>
      <c r="B82" s="1"/>
      <c r="C82" s="7"/>
      <c r="D82" s="1"/>
      <c r="E82" s="1"/>
      <c r="F82" s="1"/>
      <c r="G82" s="1"/>
      <c r="H82" s="1"/>
      <c r="I82" s="1"/>
      <c r="J82" s="11"/>
    </row>
    <row r="83" spans="1:10" s="2" customFormat="1" ht="18" customHeight="1">
      <c r="A83" s="1"/>
      <c r="B83" s="1"/>
      <c r="C83" s="7"/>
      <c r="D83" s="1"/>
      <c r="E83" s="1"/>
      <c r="F83" s="1"/>
      <c r="G83" s="1"/>
      <c r="H83" s="1"/>
      <c r="I83" s="1"/>
      <c r="J83" s="11"/>
    </row>
    <row r="84" spans="1:10" s="2" customFormat="1" ht="18" customHeight="1">
      <c r="A84" s="1"/>
      <c r="B84" s="1"/>
      <c r="C84" s="7"/>
      <c r="D84" s="1"/>
      <c r="E84" s="1"/>
      <c r="F84" s="1"/>
      <c r="G84" s="1"/>
      <c r="H84" s="1"/>
      <c r="I84" s="1"/>
      <c r="J84" s="11"/>
    </row>
    <row r="85" spans="1:10" s="2" customFormat="1" ht="18" customHeight="1">
      <c r="A85" s="1"/>
      <c r="B85" s="1"/>
      <c r="C85" s="7"/>
      <c r="D85" s="1"/>
      <c r="E85" s="1"/>
      <c r="F85" s="1"/>
      <c r="G85" s="1"/>
      <c r="H85" s="1"/>
      <c r="I85" s="1"/>
      <c r="J85" s="11"/>
    </row>
    <row r="86" ht="12.75">
      <c r="J86" s="11"/>
    </row>
    <row r="87" spans="1:10" s="2" customFormat="1" ht="18" customHeight="1">
      <c r="A87" s="1"/>
      <c r="B87" s="1"/>
      <c r="C87" s="7"/>
      <c r="D87" s="1"/>
      <c r="E87" s="1"/>
      <c r="F87" s="1"/>
      <c r="G87" s="1"/>
      <c r="H87" s="1"/>
      <c r="I87" s="1"/>
      <c r="J87" s="11"/>
    </row>
    <row r="88" spans="1:10" s="2" customFormat="1" ht="18" customHeight="1">
      <c r="A88" s="1"/>
      <c r="B88" s="1"/>
      <c r="C88" s="7"/>
      <c r="D88" s="1"/>
      <c r="E88" s="1"/>
      <c r="F88" s="1"/>
      <c r="G88" s="1"/>
      <c r="H88" s="1"/>
      <c r="I88" s="1"/>
      <c r="J88" s="11"/>
    </row>
    <row r="89" spans="1:10" s="2" customFormat="1" ht="12.75">
      <c r="A89" s="1"/>
      <c r="B89" s="1"/>
      <c r="C89" s="7"/>
      <c r="D89" s="1"/>
      <c r="E89" s="1"/>
      <c r="F89" s="1"/>
      <c r="G89" s="1"/>
      <c r="H89" s="1"/>
      <c r="I89" s="1"/>
      <c r="J89" s="11"/>
    </row>
    <row r="90" spans="1:10" s="2" customFormat="1" ht="18" customHeight="1">
      <c r="A90" s="1"/>
      <c r="B90" s="1"/>
      <c r="C90" s="7"/>
      <c r="D90" s="1"/>
      <c r="E90" s="1"/>
      <c r="F90" s="1"/>
      <c r="G90" s="1"/>
      <c r="H90" s="1"/>
      <c r="I90" s="1"/>
      <c r="J90" s="11"/>
    </row>
    <row r="91" spans="1:10" s="2" customFormat="1" ht="18" customHeight="1">
      <c r="A91" s="1"/>
      <c r="B91" s="1"/>
      <c r="C91" s="7"/>
      <c r="D91" s="1"/>
      <c r="E91" s="1"/>
      <c r="F91" s="1"/>
      <c r="G91" s="1"/>
      <c r="H91" s="1"/>
      <c r="I91" s="1"/>
      <c r="J91" s="11"/>
    </row>
    <row r="92" spans="1:10" s="2" customFormat="1" ht="32.25" customHeight="1">
      <c r="A92" s="1"/>
      <c r="B92" s="1"/>
      <c r="C92" s="7"/>
      <c r="D92" s="1"/>
      <c r="E92" s="1"/>
      <c r="F92" s="1"/>
      <c r="G92" s="1"/>
      <c r="H92" s="1"/>
      <c r="I92" s="1"/>
      <c r="J92" s="11"/>
    </row>
    <row r="93" spans="1:10" s="2" customFormat="1" ht="12.75">
      <c r="A93" s="1"/>
      <c r="B93" s="1"/>
      <c r="C93" s="7"/>
      <c r="D93" s="1"/>
      <c r="E93" s="1"/>
      <c r="F93" s="1"/>
      <c r="G93" s="1"/>
      <c r="H93" s="1"/>
      <c r="I93" s="1"/>
      <c r="J93" s="11"/>
    </row>
    <row r="94" spans="1:10" s="2" customFormat="1" ht="12.75">
      <c r="A94" s="1"/>
      <c r="B94" s="1"/>
      <c r="C94" s="7"/>
      <c r="D94" s="1"/>
      <c r="E94" s="1"/>
      <c r="F94" s="1"/>
      <c r="G94" s="1"/>
      <c r="H94" s="1"/>
      <c r="I94" s="1"/>
      <c r="J94" s="11"/>
    </row>
    <row r="95" spans="1:10" s="2" customFormat="1" ht="12.75">
      <c r="A95" s="1"/>
      <c r="B95" s="1"/>
      <c r="C95" s="7"/>
      <c r="D95" s="1"/>
      <c r="E95" s="1"/>
      <c r="F95" s="1"/>
      <c r="G95" s="1"/>
      <c r="H95" s="1"/>
      <c r="I95" s="1"/>
      <c r="J95" s="11"/>
    </row>
    <row r="96" spans="1:10" s="2" customFormat="1" ht="12.75">
      <c r="A96" s="1"/>
      <c r="B96" s="1"/>
      <c r="C96" s="7"/>
      <c r="D96" s="1"/>
      <c r="E96" s="1"/>
      <c r="F96" s="1"/>
      <c r="G96" s="1"/>
      <c r="H96" s="1"/>
      <c r="I96" s="1"/>
      <c r="J96" s="11"/>
    </row>
    <row r="97" spans="1:10" s="2" customFormat="1" ht="18" customHeight="1">
      <c r="A97" s="1"/>
      <c r="B97" s="1"/>
      <c r="C97" s="7"/>
      <c r="D97" s="1"/>
      <c r="E97" s="1"/>
      <c r="F97" s="1"/>
      <c r="G97" s="1"/>
      <c r="H97" s="1"/>
      <c r="I97" s="1"/>
      <c r="J97" s="11"/>
    </row>
    <row r="98" spans="1:10" s="2" customFormat="1" ht="18" customHeight="1">
      <c r="A98" s="1"/>
      <c r="B98" s="1"/>
      <c r="C98" s="7"/>
      <c r="D98" s="1"/>
      <c r="E98" s="1"/>
      <c r="F98" s="1"/>
      <c r="G98" s="1"/>
      <c r="H98" s="1"/>
      <c r="I98" s="1"/>
      <c r="J98" s="11"/>
    </row>
    <row r="99" spans="1:10" s="2" customFormat="1" ht="18" customHeight="1">
      <c r="A99" s="1"/>
      <c r="B99" s="1"/>
      <c r="C99" s="7"/>
      <c r="D99" s="1"/>
      <c r="E99" s="1"/>
      <c r="F99" s="1"/>
      <c r="G99" s="1"/>
      <c r="H99" s="1"/>
      <c r="I99" s="1"/>
      <c r="J99" s="11"/>
    </row>
    <row r="100" spans="1:10" s="2" customFormat="1" ht="18" customHeight="1">
      <c r="A100" s="1"/>
      <c r="B100" s="1"/>
      <c r="C100" s="7"/>
      <c r="D100" s="1"/>
      <c r="E100" s="1"/>
      <c r="F100" s="1"/>
      <c r="G100" s="1"/>
      <c r="H100" s="1"/>
      <c r="I100" s="1"/>
      <c r="J100" s="11"/>
    </row>
    <row r="101" spans="1:10" s="2" customFormat="1" ht="18" customHeight="1">
      <c r="A101" s="1"/>
      <c r="B101" s="1"/>
      <c r="C101" s="7"/>
      <c r="D101" s="1"/>
      <c r="E101" s="1"/>
      <c r="F101" s="1"/>
      <c r="G101" s="1"/>
      <c r="H101" s="1"/>
      <c r="I101" s="1"/>
      <c r="J101" s="11"/>
    </row>
    <row r="102" spans="1:10" s="2" customFormat="1" ht="18" customHeight="1">
      <c r="A102" s="1"/>
      <c r="B102" s="1"/>
      <c r="C102" s="7"/>
      <c r="D102" s="1"/>
      <c r="E102" s="1"/>
      <c r="F102" s="1"/>
      <c r="G102" s="1"/>
      <c r="H102" s="1"/>
      <c r="I102" s="1"/>
      <c r="J102" s="11"/>
    </row>
    <row r="103" spans="1:10" s="2" customFormat="1" ht="18" customHeight="1">
      <c r="A103" s="1"/>
      <c r="B103" s="1"/>
      <c r="C103" s="7"/>
      <c r="D103" s="1"/>
      <c r="E103" s="1"/>
      <c r="F103" s="1"/>
      <c r="G103" s="1"/>
      <c r="H103" s="1"/>
      <c r="I103" s="1"/>
      <c r="J103" s="11"/>
    </row>
    <row r="104" spans="1:10" s="2" customFormat="1" ht="12.75">
      <c r="A104" s="1"/>
      <c r="B104" s="1"/>
      <c r="C104" s="7"/>
      <c r="D104" s="1"/>
      <c r="E104" s="1"/>
      <c r="F104" s="1"/>
      <c r="G104" s="1"/>
      <c r="H104" s="1"/>
      <c r="I104" s="1"/>
      <c r="J104" s="11"/>
    </row>
    <row r="105" spans="1:10" s="2" customFormat="1" ht="18" customHeight="1">
      <c r="A105" s="1"/>
      <c r="B105" s="1"/>
      <c r="C105" s="7"/>
      <c r="D105" s="1"/>
      <c r="E105" s="1"/>
      <c r="F105" s="1"/>
      <c r="G105" s="1"/>
      <c r="H105" s="1"/>
      <c r="I105" s="1"/>
      <c r="J105" s="11"/>
    </row>
    <row r="106" spans="1:10" s="2" customFormat="1" ht="18" customHeight="1">
      <c r="A106" s="1"/>
      <c r="B106" s="1"/>
      <c r="C106" s="7"/>
      <c r="D106" s="1"/>
      <c r="E106" s="1"/>
      <c r="F106" s="1"/>
      <c r="G106" s="1"/>
      <c r="H106" s="1"/>
      <c r="I106" s="1"/>
      <c r="J106" s="11"/>
    </row>
    <row r="107" spans="1:10" s="2" customFormat="1" ht="18" customHeight="1">
      <c r="A107" s="1"/>
      <c r="B107" s="1"/>
      <c r="C107" s="7"/>
      <c r="D107" s="1"/>
      <c r="E107" s="1"/>
      <c r="F107" s="1"/>
      <c r="G107" s="1"/>
      <c r="H107" s="1"/>
      <c r="I107" s="1"/>
      <c r="J107" s="11"/>
    </row>
    <row r="108" spans="1:10" s="2" customFormat="1" ht="18" customHeight="1">
      <c r="A108" s="1"/>
      <c r="B108" s="1"/>
      <c r="C108" s="7"/>
      <c r="D108" s="1"/>
      <c r="E108" s="1"/>
      <c r="F108" s="1"/>
      <c r="G108" s="1"/>
      <c r="H108" s="1"/>
      <c r="I108" s="1"/>
      <c r="J108" s="11"/>
    </row>
    <row r="109" spans="1:10" s="2" customFormat="1" ht="18" customHeight="1">
      <c r="A109" s="1"/>
      <c r="B109" s="1"/>
      <c r="C109" s="7"/>
      <c r="D109" s="1"/>
      <c r="E109" s="1"/>
      <c r="F109" s="1"/>
      <c r="G109" s="1"/>
      <c r="H109" s="1"/>
      <c r="I109" s="1"/>
      <c r="J109" s="11"/>
    </row>
    <row r="110" spans="1:10" s="2" customFormat="1" ht="18" customHeight="1">
      <c r="A110" s="1"/>
      <c r="B110" s="1"/>
      <c r="C110" s="7"/>
      <c r="D110" s="1"/>
      <c r="E110" s="1"/>
      <c r="F110" s="1"/>
      <c r="G110" s="1"/>
      <c r="H110" s="1"/>
      <c r="I110" s="1"/>
      <c r="J110" s="11"/>
    </row>
    <row r="111" spans="1:10" s="2" customFormat="1" ht="18" customHeight="1">
      <c r="A111" s="1"/>
      <c r="B111" s="1"/>
      <c r="C111" s="7"/>
      <c r="D111" s="1"/>
      <c r="E111" s="1"/>
      <c r="F111" s="1"/>
      <c r="G111" s="1"/>
      <c r="H111" s="1"/>
      <c r="I111" s="1"/>
      <c r="J111" s="11"/>
    </row>
    <row r="112" spans="1:10" s="2" customFormat="1" ht="18" customHeight="1">
      <c r="A112" s="1"/>
      <c r="B112" s="1"/>
      <c r="C112" s="7"/>
      <c r="D112" s="1"/>
      <c r="E112" s="1"/>
      <c r="F112" s="1"/>
      <c r="G112" s="1"/>
      <c r="H112" s="1"/>
      <c r="I112" s="1"/>
      <c r="J112" s="11"/>
    </row>
    <row r="113" spans="1:10" s="2" customFormat="1" ht="18" customHeight="1">
      <c r="A113" s="1"/>
      <c r="B113" s="1"/>
      <c r="C113" s="7"/>
      <c r="D113" s="1"/>
      <c r="E113" s="1"/>
      <c r="F113" s="1"/>
      <c r="G113" s="1"/>
      <c r="H113" s="1"/>
      <c r="I113" s="1"/>
      <c r="J113" s="11"/>
    </row>
    <row r="114" spans="1:10" s="2" customFormat="1" ht="18" customHeight="1">
      <c r="A114" s="1"/>
      <c r="B114" s="1"/>
      <c r="C114" s="7"/>
      <c r="D114" s="1"/>
      <c r="E114" s="1"/>
      <c r="F114" s="1"/>
      <c r="G114" s="1"/>
      <c r="H114" s="1"/>
      <c r="I114" s="1"/>
      <c r="J114" s="11"/>
    </row>
    <row r="115" ht="12.75">
      <c r="L115" s="10"/>
    </row>
    <row r="116" ht="12.75">
      <c r="J116" s="11"/>
    </row>
    <row r="121" ht="12.75">
      <c r="L121" s="10"/>
    </row>
  </sheetData>
  <sheetProtection/>
  <mergeCells count="19">
    <mergeCell ref="E5:I5"/>
    <mergeCell ref="F29:H29"/>
    <mergeCell ref="A30:I30"/>
    <mergeCell ref="A2:C2"/>
    <mergeCell ref="A3:C3"/>
    <mergeCell ref="A4:C4"/>
    <mergeCell ref="A5:C5"/>
    <mergeCell ref="D2:I2"/>
    <mergeCell ref="D3:I3"/>
    <mergeCell ref="F11:H11"/>
    <mergeCell ref="F39:H39"/>
    <mergeCell ref="F46:H46"/>
    <mergeCell ref="A46:E46"/>
    <mergeCell ref="A1:I1"/>
    <mergeCell ref="A52:I53"/>
    <mergeCell ref="E51:G51"/>
    <mergeCell ref="A16:I16"/>
    <mergeCell ref="F15:H15"/>
    <mergeCell ref="F50:H50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="120" zoomScaleNormal="120" zoomScaleSheetLayoutView="100" zoomScalePageLayoutView="0" workbookViewId="0" topLeftCell="A1">
      <selection activeCell="G16" sqref="A1:G16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7" width="9.57421875" style="1" customWidth="1"/>
    <col min="8" max="8" width="11.28125" style="1" bestFit="1" customWidth="1"/>
    <col min="9" max="9" width="10.7109375" style="1" bestFit="1" customWidth="1"/>
    <col min="10" max="16384" width="9.140625" style="1" customWidth="1"/>
  </cols>
  <sheetData>
    <row r="1" spans="1:6" ht="18" customHeight="1">
      <c r="A1" s="201" t="s">
        <v>11</v>
      </c>
      <c r="B1" s="201"/>
      <c r="C1" s="201"/>
      <c r="D1" s="201"/>
      <c r="E1" s="201"/>
      <c r="F1" s="5"/>
    </row>
    <row r="2" spans="1:5" ht="18" customHeight="1">
      <c r="A2" s="4" t="s">
        <v>39</v>
      </c>
      <c r="B2" s="8"/>
      <c r="C2" s="4"/>
      <c r="D2" s="4"/>
      <c r="E2" s="9"/>
    </row>
    <row r="3" spans="1:5" ht="18" customHeight="1">
      <c r="A3" s="4" t="s">
        <v>40</v>
      </c>
      <c r="B3" s="8"/>
      <c r="C3" s="4"/>
      <c r="D3" s="4"/>
      <c r="E3" s="9"/>
    </row>
    <row r="4" spans="1:5" ht="18" customHeight="1">
      <c r="A4" s="4" t="s">
        <v>14</v>
      </c>
      <c r="B4" s="8"/>
      <c r="C4" s="4"/>
      <c r="D4" s="4"/>
      <c r="E4" s="9"/>
    </row>
    <row r="5" spans="1:10" ht="18" customHeight="1">
      <c r="A5" s="4" t="s">
        <v>41</v>
      </c>
      <c r="B5" s="8"/>
      <c r="C5" s="200"/>
      <c r="D5" s="200"/>
      <c r="E5" s="4"/>
      <c r="H5" s="9"/>
      <c r="I5" s="9"/>
      <c r="J5" s="9"/>
    </row>
    <row r="6" spans="1:10" ht="18" customHeight="1" thickBot="1">
      <c r="A6" s="4"/>
      <c r="B6" s="8"/>
      <c r="C6" s="17"/>
      <c r="D6" s="17"/>
      <c r="E6" s="4"/>
      <c r="H6" s="9"/>
      <c r="I6" s="9"/>
      <c r="J6" s="9"/>
    </row>
    <row r="7" spans="1:10" ht="18" customHeight="1" thickBot="1">
      <c r="A7" s="22" t="s">
        <v>0</v>
      </c>
      <c r="B7" s="23" t="s">
        <v>1</v>
      </c>
      <c r="C7" s="24" t="s">
        <v>3</v>
      </c>
      <c r="D7" s="202" t="s">
        <v>12</v>
      </c>
      <c r="E7" s="203"/>
      <c r="F7" s="204" t="s">
        <v>17</v>
      </c>
      <c r="G7" s="205"/>
      <c r="H7" s="206"/>
      <c r="I7" s="206"/>
      <c r="J7" s="9"/>
    </row>
    <row r="8" spans="1:10" ht="18" customHeight="1">
      <c r="A8" s="25"/>
      <c r="B8" s="26"/>
      <c r="C8" s="26"/>
      <c r="D8" s="27" t="s">
        <v>9</v>
      </c>
      <c r="E8" s="27" t="s">
        <v>8</v>
      </c>
      <c r="F8" s="27" t="s">
        <v>9</v>
      </c>
      <c r="G8" s="90" t="s">
        <v>8</v>
      </c>
      <c r="H8" s="33"/>
      <c r="I8" s="33"/>
      <c r="J8" s="9"/>
    </row>
    <row r="9" spans="1:10" ht="21.75" customHeight="1">
      <c r="A9" s="28">
        <v>1</v>
      </c>
      <c r="B9" s="19" t="s">
        <v>42</v>
      </c>
      <c r="C9" s="20" t="e">
        <f>orcamento!#REF!</f>
        <v>#REF!</v>
      </c>
      <c r="D9" s="21">
        <v>1</v>
      </c>
      <c r="E9" s="21">
        <v>1</v>
      </c>
      <c r="F9" s="21">
        <v>0</v>
      </c>
      <c r="G9" s="47">
        <v>1</v>
      </c>
      <c r="H9" s="45"/>
      <c r="I9" s="45"/>
      <c r="J9" s="9"/>
    </row>
    <row r="10" spans="1:10" ht="21.75" customHeight="1">
      <c r="A10" s="78">
        <v>2</v>
      </c>
      <c r="B10" s="79" t="str">
        <f>orcamento!D12</f>
        <v>TRABALHOS EM TERRA</v>
      </c>
      <c r="C10" s="80">
        <f>orcamento!I15</f>
        <v>35129.2</v>
      </c>
      <c r="D10" s="81">
        <v>0.5</v>
      </c>
      <c r="E10" s="81">
        <v>0.5</v>
      </c>
      <c r="F10" s="81">
        <v>0.5</v>
      </c>
      <c r="G10" s="82">
        <v>1</v>
      </c>
      <c r="H10" s="45"/>
      <c r="I10" s="45"/>
      <c r="J10" s="9"/>
    </row>
    <row r="11" spans="1:10" ht="21.75" customHeight="1">
      <c r="A11" s="78">
        <v>3</v>
      </c>
      <c r="B11" s="79" t="str">
        <f>orcamento!D17</f>
        <v>REDE DE ÁGUA</v>
      </c>
      <c r="C11" s="80">
        <f>orcamento!I29</f>
        <v>113308.66428000001</v>
      </c>
      <c r="D11" s="81">
        <v>0.5</v>
      </c>
      <c r="E11" s="81">
        <v>0.5</v>
      </c>
      <c r="F11" s="81">
        <v>0.5</v>
      </c>
      <c r="G11" s="82">
        <v>1</v>
      </c>
      <c r="H11" s="45"/>
      <c r="I11" s="45"/>
      <c r="J11" s="9"/>
    </row>
    <row r="12" spans="1:10" ht="21.75" customHeight="1">
      <c r="A12" s="78">
        <v>4</v>
      </c>
      <c r="B12" s="79" t="str">
        <f>orcamento!D31</f>
        <v>RESERVAÇÃO</v>
      </c>
      <c r="C12" s="80">
        <f>orcamento!I50</f>
        <v>15503.77584</v>
      </c>
      <c r="D12" s="81">
        <v>0.5</v>
      </c>
      <c r="E12" s="81">
        <v>0.5</v>
      </c>
      <c r="F12" s="81">
        <v>0.5</v>
      </c>
      <c r="G12" s="82">
        <v>1</v>
      </c>
      <c r="H12" s="45"/>
      <c r="I12" s="45"/>
      <c r="J12" s="9"/>
    </row>
    <row r="13" spans="1:10" ht="16.5" customHeight="1" thickBot="1">
      <c r="A13" s="29"/>
      <c r="B13" s="30" t="s">
        <v>15</v>
      </c>
      <c r="C13" s="31">
        <f>orcamento!I51</f>
        <v>267946.22952036</v>
      </c>
      <c r="D13" s="31" t="e">
        <f>(C9)+(C10*0.5)+(C11*0.5)+(C12*0.5)</f>
        <v>#REF!</v>
      </c>
      <c r="E13" s="31" t="e">
        <f>D13</f>
        <v>#REF!</v>
      </c>
      <c r="F13" s="31">
        <f>(C10*0.5)+(C11*0.5)+(C12*0.5)</f>
        <v>81970.82006</v>
      </c>
      <c r="G13" s="48" t="e">
        <f>SUM(F13,D13)</f>
        <v>#REF!</v>
      </c>
      <c r="H13" s="46"/>
      <c r="I13" s="46"/>
      <c r="J13" s="9"/>
    </row>
    <row r="14" spans="8:10" ht="16.5" customHeight="1">
      <c r="H14" s="9"/>
      <c r="I14" s="9"/>
      <c r="J14" s="9"/>
    </row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5">
    <mergeCell ref="C5:D5"/>
    <mergeCell ref="A1:E1"/>
    <mergeCell ref="D7:E7"/>
    <mergeCell ref="F7:G7"/>
    <mergeCell ref="H7:I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Pref Mun Tunápolis</cp:lastModifiedBy>
  <cp:lastPrinted>2021-11-23T19:17:45Z</cp:lastPrinted>
  <dcterms:created xsi:type="dcterms:W3CDTF">2005-07-25T22:21:51Z</dcterms:created>
  <dcterms:modified xsi:type="dcterms:W3CDTF">2021-11-24T18:40:40Z</dcterms:modified>
  <cp:category/>
  <cp:version/>
  <cp:contentType/>
  <cp:contentStatus/>
</cp:coreProperties>
</file>