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f Mun Tunápolis\Documents\JACKSON\PASTAS DO MINISTERIOS\AA PROPOSTAS 2021\PRÓPRIOS\Centro Esportivo 2\"/>
    </mc:Choice>
  </mc:AlternateContent>
  <bookViews>
    <workbookView xWindow="0" yWindow="0" windowWidth="20490" windowHeight="7665"/>
  </bookViews>
  <sheets>
    <sheet name="Orçamento " sheetId="1" r:id="rId1"/>
    <sheet name="Cronograma FIS-FIN" sheetId="4" r:id="rId2"/>
    <sheet name="BDI" sheetId="3" r:id="rId3"/>
  </sheets>
  <definedNames>
    <definedName name="_xlnm.Print_Area" localSheetId="2">BDI!$B$1:$H$44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_1">NA()</definedName>
    <definedName name="Excel_BuiltIn_Print_Area">"$#REF!.$B$1:$N$9"</definedName>
    <definedName name="Excel_BuiltIn_Print_Titles">"$#REF!.$A$1:$AMJ$9"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4" l="1"/>
  <c r="I10" i="4"/>
  <c r="I11" i="4"/>
  <c r="I12" i="4"/>
  <c r="I13" i="4"/>
  <c r="I14" i="4"/>
  <c r="G9" i="4"/>
  <c r="G10" i="4"/>
  <c r="G11" i="4"/>
  <c r="G12" i="4"/>
  <c r="G13" i="4"/>
  <c r="G14" i="4"/>
  <c r="E9" i="4"/>
  <c r="E10" i="4"/>
  <c r="E11" i="4"/>
  <c r="E12" i="4"/>
  <c r="E13" i="4"/>
  <c r="E14" i="4"/>
  <c r="C17" i="4"/>
  <c r="C14" i="4"/>
  <c r="C13" i="4"/>
  <c r="C12" i="4"/>
  <c r="C11" i="4"/>
  <c r="C10" i="4"/>
  <c r="C9" i="4"/>
  <c r="C8" i="4"/>
  <c r="C7" i="4"/>
  <c r="C6" i="4"/>
  <c r="K28" i="1"/>
  <c r="H7" i="1"/>
  <c r="H6" i="1"/>
  <c r="I6" i="1" s="1"/>
  <c r="H9" i="1"/>
  <c r="I9" i="1" s="1"/>
  <c r="H8" i="1"/>
  <c r="I8" i="1" s="1"/>
  <c r="H125" i="1"/>
  <c r="I125" i="1" s="1"/>
  <c r="H126" i="1"/>
  <c r="I126" i="1" s="1"/>
  <c r="H127" i="1"/>
  <c r="I127" i="1" s="1"/>
  <c r="H128" i="1"/>
  <c r="I128" i="1" s="1"/>
  <c r="H129" i="1"/>
  <c r="I129" i="1" s="1"/>
  <c r="H115" i="1" l="1"/>
  <c r="I115" i="1" s="1"/>
  <c r="H116" i="1"/>
  <c r="I116" i="1" s="1"/>
  <c r="H117" i="1"/>
  <c r="I117" i="1" s="1"/>
  <c r="H118" i="1"/>
  <c r="I118" i="1" s="1"/>
  <c r="H119" i="1"/>
  <c r="I119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01" i="1"/>
  <c r="I101" i="1" s="1"/>
  <c r="H102" i="1"/>
  <c r="I102" i="1" s="1"/>
  <c r="H103" i="1"/>
  <c r="I103" i="1" s="1"/>
  <c r="H104" i="1"/>
  <c r="I104" i="1" s="1"/>
  <c r="H100" i="1"/>
  <c r="I100" i="1" s="1"/>
  <c r="H106" i="1"/>
  <c r="I106" i="1" s="1"/>
  <c r="H107" i="1"/>
  <c r="I107" i="1" s="1"/>
  <c r="H105" i="1"/>
  <c r="I105" i="1" s="1"/>
  <c r="H95" i="1"/>
  <c r="I95" i="1" s="1"/>
  <c r="H92" i="1"/>
  <c r="I92" i="1" s="1"/>
  <c r="H87" i="1"/>
  <c r="I87" i="1" s="1"/>
  <c r="H88" i="1"/>
  <c r="I88" i="1" s="1"/>
  <c r="H89" i="1"/>
  <c r="I89" i="1" s="1"/>
  <c r="H90" i="1"/>
  <c r="I90" i="1" s="1"/>
  <c r="H91" i="1"/>
  <c r="I91" i="1" s="1"/>
  <c r="H82" i="1"/>
  <c r="I82" i="1" s="1"/>
  <c r="H83" i="1"/>
  <c r="I83" i="1" s="1"/>
  <c r="H84" i="1"/>
  <c r="I84" i="1" s="1"/>
  <c r="H85" i="1"/>
  <c r="I85" i="1" s="1"/>
  <c r="H86" i="1"/>
  <c r="I86" i="1" s="1"/>
  <c r="I120" i="1" l="1"/>
  <c r="H81" i="1"/>
  <c r="I81" i="1" s="1"/>
  <c r="H93" i="1" l="1"/>
  <c r="I93" i="1" s="1"/>
  <c r="H130" i="1"/>
  <c r="I130" i="1" s="1"/>
  <c r="H124" i="1"/>
  <c r="I124" i="1" s="1"/>
  <c r="I131" i="1" l="1"/>
  <c r="H94" i="1"/>
  <c r="I94" i="1" s="1"/>
  <c r="I96" i="1" s="1"/>
  <c r="H67" i="1"/>
  <c r="I67" i="1" s="1"/>
  <c r="H75" i="1"/>
  <c r="I75" i="1" s="1"/>
  <c r="H73" i="1"/>
  <c r="I73" i="1" s="1"/>
  <c r="H74" i="1"/>
  <c r="I74" i="1" s="1"/>
  <c r="H72" i="1"/>
  <c r="I72" i="1" s="1"/>
  <c r="H71" i="1"/>
  <c r="I71" i="1" s="1"/>
  <c r="H70" i="1"/>
  <c r="I70" i="1" s="1"/>
  <c r="H69" i="1"/>
  <c r="I69" i="1" s="1"/>
  <c r="H68" i="1"/>
  <c r="I68" i="1" s="1"/>
  <c r="H66" i="1"/>
  <c r="I66" i="1" s="1"/>
  <c r="H65" i="1"/>
  <c r="I65" i="1" s="1"/>
  <c r="H64" i="1"/>
  <c r="I64" i="1" s="1"/>
  <c r="H63" i="1"/>
  <c r="I63" i="1" s="1"/>
  <c r="H61" i="1"/>
  <c r="I61" i="1" s="1"/>
  <c r="H62" i="1"/>
  <c r="I62" i="1" s="1"/>
  <c r="H60" i="1"/>
  <c r="I60" i="1" s="1"/>
  <c r="H59" i="1"/>
  <c r="I59" i="1" s="1"/>
  <c r="I76" i="1" l="1"/>
  <c r="H54" i="1" l="1"/>
  <c r="I54" i="1" s="1"/>
  <c r="H53" i="1"/>
  <c r="I53" i="1" s="1"/>
  <c r="H52" i="1"/>
  <c r="I52" i="1" s="1"/>
  <c r="H51" i="1"/>
  <c r="I51" i="1" s="1"/>
  <c r="H50" i="1"/>
  <c r="I50" i="1" s="1"/>
  <c r="H29" i="1"/>
  <c r="I29" i="1" s="1"/>
  <c r="H45" i="1"/>
  <c r="I45" i="1" s="1"/>
  <c r="H44" i="1"/>
  <c r="I44" i="1" s="1"/>
  <c r="H43" i="1"/>
  <c r="I43" i="1" s="1"/>
  <c r="H42" i="1"/>
  <c r="I42" i="1" s="1"/>
  <c r="H41" i="1"/>
  <c r="I41" i="1" s="1"/>
  <c r="H36" i="1"/>
  <c r="I36" i="1" s="1"/>
  <c r="H35" i="1"/>
  <c r="I35" i="1" s="1"/>
  <c r="H34" i="1"/>
  <c r="I34" i="1" s="1"/>
  <c r="H15" i="1"/>
  <c r="H16" i="1"/>
  <c r="I16" i="1" s="1"/>
  <c r="H17" i="1"/>
  <c r="I17" i="1" s="1"/>
  <c r="H14" i="1"/>
  <c r="H23" i="1"/>
  <c r="H24" i="1"/>
  <c r="H25" i="1"/>
  <c r="H26" i="1"/>
  <c r="H27" i="1"/>
  <c r="H28" i="1"/>
  <c r="I28" i="1" s="1"/>
  <c r="H22" i="1"/>
  <c r="I55" i="1" l="1"/>
  <c r="I46" i="1"/>
  <c r="I37" i="1"/>
  <c r="I27" i="1"/>
  <c r="I26" i="1"/>
  <c r="I25" i="1"/>
  <c r="I24" i="1"/>
  <c r="I23" i="1"/>
  <c r="I15" i="1"/>
  <c r="I133" i="1" l="1"/>
  <c r="B8" i="4"/>
  <c r="B7" i="4"/>
  <c r="I22" i="1"/>
  <c r="I30" i="1" s="1"/>
  <c r="I14" i="1"/>
  <c r="I18" i="1" s="1"/>
  <c r="I7" i="1"/>
  <c r="I10" i="1" s="1"/>
  <c r="H29" i="3" l="1"/>
  <c r="G7" i="4" l="1"/>
  <c r="I7" i="4"/>
  <c r="E7" i="4"/>
  <c r="G8" i="4" l="1"/>
  <c r="I6" i="4" l="1"/>
  <c r="E6" i="4"/>
  <c r="G6" i="4"/>
  <c r="G18" i="4" s="1"/>
  <c r="E8" i="4"/>
  <c r="I8" i="4"/>
  <c r="E18" i="4" l="1"/>
  <c r="I18" i="4"/>
</calcChain>
</file>

<file path=xl/sharedStrings.xml><?xml version="1.0" encoding="utf-8"?>
<sst xmlns="http://schemas.openxmlformats.org/spreadsheetml/2006/main" count="524" uniqueCount="266">
  <si>
    <t>Código</t>
  </si>
  <si>
    <t>Serviço</t>
  </si>
  <si>
    <t>Unidade</t>
  </si>
  <si>
    <t>Quant.</t>
  </si>
  <si>
    <t>Item</t>
  </si>
  <si>
    <t>m³</t>
  </si>
  <si>
    <t>QUANTITATIVO E ORÇAMENTO</t>
  </si>
  <si>
    <t>TOTAL OBRA</t>
  </si>
  <si>
    <t>Custo Total c/BDI</t>
  </si>
  <si>
    <t>BDI ADOTADO</t>
  </si>
  <si>
    <t>Taxa de Lucro</t>
  </si>
  <si>
    <t>L</t>
  </si>
  <si>
    <t>Taxa de tributos</t>
  </si>
  <si>
    <t>T</t>
  </si>
  <si>
    <t>Taxa de Risco, seguro e garantia do empreendimento</t>
  </si>
  <si>
    <t>G+C</t>
  </si>
  <si>
    <t>Taxa de Despesas Financeiras</t>
  </si>
  <si>
    <t>DF</t>
  </si>
  <si>
    <t>Taxa de Rateio da Administração Central</t>
  </si>
  <si>
    <t>AC</t>
  </si>
  <si>
    <t>%</t>
  </si>
  <si>
    <t xml:space="preserve">VALORES ADOTADOS </t>
  </si>
  <si>
    <t>DESONERAÇÃO FOLHA PAGAMENTO</t>
  </si>
  <si>
    <t>ISS</t>
  </si>
  <si>
    <t>PIS</t>
  </si>
  <si>
    <t>COFINS</t>
  </si>
  <si>
    <t>Tributos</t>
  </si>
  <si>
    <t>Lucro</t>
  </si>
  <si>
    <t>Administração Central</t>
  </si>
  <si>
    <t>Despesas Financeiras</t>
  </si>
  <si>
    <t>Garantia / Risco</t>
  </si>
  <si>
    <t>Máximo</t>
  </si>
  <si>
    <t>Mínimo</t>
  </si>
  <si>
    <t>Descrição</t>
  </si>
  <si>
    <t>COMPOSIÇÃO DO B.D.I. UTILIZADO</t>
  </si>
  <si>
    <t>Fonte</t>
  </si>
  <si>
    <t>SINAPI</t>
  </si>
  <si>
    <t>ITEM</t>
  </si>
  <si>
    <t>DESCRIÇÃO</t>
  </si>
  <si>
    <t>PREÇO TOTAL</t>
  </si>
  <si>
    <t>R$</t>
  </si>
  <si>
    <t>ACUMULADO MÊS</t>
  </si>
  <si>
    <t>30 DIAS</t>
  </si>
  <si>
    <t>60 DIAS</t>
  </si>
  <si>
    <t>90 DIAS</t>
  </si>
  <si>
    <t>CRONOGRAMA FÍSICO FINANCEIRO</t>
  </si>
  <si>
    <r>
      <t xml:space="preserve">_________________________________
ANDRIOLI ARQUITETURA E PROJETOS LTDA
</t>
    </r>
    <r>
      <rPr>
        <b/>
        <sz val="9"/>
        <rFont val="Arial"/>
        <family val="2"/>
      </rPr>
      <t>ARQ. MARLON ANDRIOLI</t>
    </r>
    <r>
      <rPr>
        <sz val="9"/>
        <rFont val="Arial"/>
        <family val="2"/>
      </rPr>
      <t xml:space="preserve">
Representante Legal e Responsável Técnico
CAU A104473-7
C.P.F. 072.482.019-10</t>
    </r>
  </si>
  <si>
    <t>Preço c/ BDI</t>
  </si>
  <si>
    <t>Preço Total</t>
  </si>
  <si>
    <t>Preço Unitário Serviço</t>
  </si>
  <si>
    <t>Xanxerê, 24/09/2019</t>
  </si>
  <si>
    <t>ALVENARIA DE VEDAÇÃO DE BLOCOS VAZADOS DE CONCRETO DE 14X19X39 CM (ESPESSURA DE 14 CM) DE PAREDES COM AREA LIQUIDA INFERIOR A 6 M², SEM VÃOS E ARGAMASSA DE ASSENTAMENTO COM PREPARO EM BETONEIRA. AF_06/2014</t>
  </si>
  <si>
    <t>M²</t>
  </si>
  <si>
    <t xml:space="preserve">SINAPI </t>
  </si>
  <si>
    <t>CHAPISCO APLICADO EM ALVENARIAS E ESTRUTURAS DE CONCRETO, COM COLHER DE PEDREIRO, ARGAMASSA COM TRACO 1:3 PREPARADA COM BETONEIRA 400 L AF_06/2014</t>
  </si>
  <si>
    <t>PISOS</t>
  </si>
  <si>
    <t>3.1</t>
  </si>
  <si>
    <t>ORÇ</t>
  </si>
  <si>
    <t xml:space="preserve">LASTRO DE BRITA Nº 02, ESPESSURA DE 3 CM </t>
  </si>
  <si>
    <t>3.2</t>
  </si>
  <si>
    <t>3.3</t>
  </si>
  <si>
    <t>3.4</t>
  </si>
  <si>
    <t>LOCAL</t>
  </si>
  <si>
    <t xml:space="preserve">TELA DE AÇO SOLDADA NERVURADA, CA-60, DIAMETRO DO FIO 4,2", ESPAÇAMENTODE 15X15 CM, LARGURA DE 2,45 X 60 M DE COMPRIMENTO </t>
  </si>
  <si>
    <t xml:space="preserve">LONA PLÁSTICA EXTRA FORTE PRETA E = 200 MICRAS </t>
  </si>
  <si>
    <t>3.5</t>
  </si>
  <si>
    <t xml:space="preserve">LOCAL </t>
  </si>
  <si>
    <t>MÃO DE OBRA PARA NIVELAMENTO DE TERRENO, COLOCAÇÃO DE LASTRO DE BRITA, MONTAGEM DE FERRAGENS, CONCRETAGEM DO PISO, POLIMENTO DO PISOE CORTES DE DILATAÇÃO DO PISO.</t>
  </si>
  <si>
    <t>M³</t>
  </si>
  <si>
    <t>CONCRETO USINADO FKC 25 MPA, ESPESSURA DE 10 CM, INCLUSO SERVIÇO DE BOMBEAMENTO</t>
  </si>
  <si>
    <t xml:space="preserve">SINAPI-I </t>
  </si>
  <si>
    <t>ESTRUTURAL</t>
  </si>
  <si>
    <t>3.6</t>
  </si>
  <si>
    <t>CONTRAPISO EM ARGAMASSA COM TRAÇO DE 1:4 (CIMENTO:AREIA), ESPESSURA 2 CM. AF_06/2014</t>
  </si>
  <si>
    <t>PAREDES E PAINEIS</t>
  </si>
  <si>
    <t>EMBOÇO OU MASSA ÚNICA EM ARGAMASSA COM TRAÇO (1:2:8), PREPARO MECANICO COM BETONEIRA 400 L, APLICADA MANUALMENTE EM PANOS DE FACHADA COM A PRESENÇA DE VÃOS, ESPESSURA DE 25MM. AF_06/2014</t>
  </si>
  <si>
    <t>3.7</t>
  </si>
  <si>
    <t>2.1</t>
  </si>
  <si>
    <t>2.2</t>
  </si>
  <si>
    <t>2.3</t>
  </si>
  <si>
    <t>2.4</t>
  </si>
  <si>
    <t>REVESTIMENTO CERÂMICO PARA PISO COM PLACAS DO TIPO ESMALTADAS EXTRA DE DIMENSÕES 60X60 CM, APLICADAS EM ÁREAS MAIORES QUE 10 M². AF_06/2014</t>
  </si>
  <si>
    <t>EMBOÇO OU MASSA ÚNICA EM ARGAMASSA COM TRAÇO (1:2:8), PREPARO MECANICO COM BETONEIRA 400 L, APLICADA MANUALMENTE EM TETO, ESPESSURA DE 20MM, COM EXECUÇÃO DE TALISCAS. AF_03/2015</t>
  </si>
  <si>
    <t xml:space="preserve">COBERTURA </t>
  </si>
  <si>
    <t>4.1</t>
  </si>
  <si>
    <t xml:space="preserve">DEINFRA </t>
  </si>
  <si>
    <t>4.2</t>
  </si>
  <si>
    <t>TELHA ONDULADA DE ALUMINIO ZINCADO, ESPESSURA DE 0.5 MM</t>
  </si>
  <si>
    <t xml:space="preserve">FABRICAÇÃO E INSTALAÇÃO DE TESOURAS EM AÇO, VÃO DE 4,0 M, PARA TELHA ONDULADA DE ALUZINCO </t>
  </si>
  <si>
    <t>UND.</t>
  </si>
  <si>
    <t>4.3</t>
  </si>
  <si>
    <t xml:space="preserve">TRAMA DE AÇO COMPOSTA TERÇAS PARA TELHA ONDULADA METÁLICA DE ATÉ DUAS ÁGUAS. INCLUSO TRANSPORTE VERTICAL. AF_07/2019 </t>
  </si>
  <si>
    <t>5.</t>
  </si>
  <si>
    <t xml:space="preserve">PINTURA </t>
  </si>
  <si>
    <t>6.</t>
  </si>
  <si>
    <t xml:space="preserve">ESQUADRIAS </t>
  </si>
  <si>
    <t>7.</t>
  </si>
  <si>
    <t xml:space="preserve">ELÉTRICA </t>
  </si>
  <si>
    <t>8.</t>
  </si>
  <si>
    <t>HIDROSANITÁRIO</t>
  </si>
  <si>
    <t>5.1</t>
  </si>
  <si>
    <t xml:space="preserve">APLICAÇÃO DE FUNDO SELADOR ACRILICO EM PAREDES </t>
  </si>
  <si>
    <t xml:space="preserve">APLICAÇÃO DE FUNDO SELADOR ACRILICO EM TETO </t>
  </si>
  <si>
    <t>5.2</t>
  </si>
  <si>
    <t>5.3</t>
  </si>
  <si>
    <t>5.4</t>
  </si>
  <si>
    <t>APLICAÇÃO MANUAL DE PINTURA COM TINTA LATEX ACRÍLICA EM TETO, DUAS DEMÃOS. AF_06/2014</t>
  </si>
  <si>
    <t>APLICAÇÃO MANUAL DE PINTURA COM TINTA LATEX ACRÍLICA EM PAREDES, DUAS DEMÃOS. AF_06/2014</t>
  </si>
  <si>
    <t>TOTAL DO ITEM 5 :</t>
  </si>
  <si>
    <t>TOTAL DO ITEM 4 :</t>
  </si>
  <si>
    <t>TOTAL DO ITEM 3 :</t>
  </si>
  <si>
    <t>TOTAL DO ITEM 2 :</t>
  </si>
  <si>
    <t>5.5</t>
  </si>
  <si>
    <t>PINTURA COM TINTA EPOXI, APLICAÇÃO MANUAL, DUAS DEMÃOS, INCLUSO PRIMER EPOXI. AF_05/2021</t>
  </si>
  <si>
    <t>3.8</t>
  </si>
  <si>
    <t xml:space="preserve">RODAPÉ CERÂMICO DE 7 CM DE ALTURA DE PLACAS ESMALTADAS EXTRA. AF_06/2014 </t>
  </si>
  <si>
    <t>M</t>
  </si>
  <si>
    <t>6.1</t>
  </si>
  <si>
    <t>PORTA DE FERRO DE ABRIR, COM GUARNIÇÕES. AF_12/2019</t>
  </si>
  <si>
    <t>6.2</t>
  </si>
  <si>
    <t>PORTA DE ALUMINIO DE ABRIR TIPO VENEZIANA COM GUARNIÇÃO, INCLUSO FORNECIMENTO E INSTALAÇÃO. AF_12/2019</t>
  </si>
  <si>
    <t>6.3</t>
  </si>
  <si>
    <t>JANELA DE ALUMINIO TIPO MAXIM-AR, COM VIDROS, BATENTE E FERRAGENS. INCLUSIVE FORNECIMENTO E INSTALAÇÃO. AF_12/2019</t>
  </si>
  <si>
    <t>6.4</t>
  </si>
  <si>
    <t>JANELA DE ALUMINIO DE CORRER 3 FOLHAS, COM VIDRO, BATENTE E FERRAGENS. INCLUSIVE FORNECIMENTO E INSTALAÇÃO. AF_12/2019</t>
  </si>
  <si>
    <t>6.5</t>
  </si>
  <si>
    <t>JANELA DE ALUMINIO DE CORRER 2 FOLHAS, COM VIDRO, BATENTE E FERRAGENS. INCLUSIVE FORNECIMENTO E INSTALAÇÃO. AF_12/2019</t>
  </si>
  <si>
    <t>TOTAL DO ITEM 6 :</t>
  </si>
  <si>
    <t>7.1</t>
  </si>
  <si>
    <t xml:space="preserve">QUADRO DE DISTRIBUIÇÃO DE EMBUTIR, COMPLETO (PARA 12 DISJUNTORES, COM BARRAMENTO TRIFASICO, METÁLICO, COM PINTURA ELETROSTATICA EPOXI, COR BRANCA, TRINCO E ACESSORIOS) </t>
  </si>
  <si>
    <t>7.2</t>
  </si>
  <si>
    <t>DISPOSITIVO DR, CORRENTE DE 40 A</t>
  </si>
  <si>
    <t>7.3</t>
  </si>
  <si>
    <t>7.4</t>
  </si>
  <si>
    <t xml:space="preserve">CABO DE COBRE FLEXIVEL ISOLADO, 2,5 MM², ANTI-CHAMA, 450/750V, PARA CIRCUITOS TERMINAIS. FORNECIMENTO E INSTALAÇÃO. AF_12/2015. </t>
  </si>
  <si>
    <t>7.5</t>
  </si>
  <si>
    <t>7.6</t>
  </si>
  <si>
    <t>7.7</t>
  </si>
  <si>
    <t xml:space="preserve">CABO DE COBRE FLEXIVEL ISOLADO, 4,0 MM², ANTI-CHAMA, 450/750V, PARA CIRCUITOS TERMINAIS. FORNECIMENTO E INSTALAÇÃO. AF_12/2015. </t>
  </si>
  <si>
    <t xml:space="preserve">CABO DE COBRE FLEXIVEL ISOLADO, 6,0 MM², ANTI-CHAMA, 450/750V, PARA CIRCUITOS TERMINAIS. FORNECIMENTO E INSTALAÇÃO. AF_12/2015. </t>
  </si>
  <si>
    <t>ELETRODUTO CORRUGADO FLEXIVEL, 25 MM (3/4"), PARA CIRCUITOS TERMINAIS. FORNECIMENTO E INSTALAÇÃO. AF_12/2015</t>
  </si>
  <si>
    <t>7.8</t>
  </si>
  <si>
    <t>ELETRODUTO CORRUGADO FLEXIVEL, 32 MM (1"), PARA CIRCUITOS TERMINAIS. FORNECIMENTO E INSTALAÇÃO. AF_12/2015</t>
  </si>
  <si>
    <t>7.9</t>
  </si>
  <si>
    <t>TOMADA ALTA DE EMBUTIR, 20 A, INCLUINDO SUPORTE E PLACA. FORNECIMENTO E INSTALAÇÃO. AF_12/2015</t>
  </si>
  <si>
    <t>TOMADA MÉDIA DE EMBUTIR, 20 A, INCLUINDO SUPORTE E PLACA. FORNECIMENTO E INSTALAÇÃO. AF_12/2015</t>
  </si>
  <si>
    <t>7.10</t>
  </si>
  <si>
    <t>TOMADA MÉDIA DE EMBUTIR, 10 A, INCLUINDO SUPORTE E PLACA. FORNECIMENTO E INSTALAÇÃO. AF_12/2015</t>
  </si>
  <si>
    <t>7.11</t>
  </si>
  <si>
    <t>7.12</t>
  </si>
  <si>
    <t>INTERRUPTOR SIMPLES, 1 MODULO, 10 A, INCLUINDO SUPORTE E PLACA. FORNECIMENTO E INSTALAÇÃO. AF_12/2015</t>
  </si>
  <si>
    <t>INTERRUPTOR SIMPLES, 3 MODULO, 10 A, INCLUINDO SUPORTE E PLACA. FORNECIMENTO E INSTALAÇÃO. AF_12/2015</t>
  </si>
  <si>
    <t>7.13</t>
  </si>
  <si>
    <t>7.14</t>
  </si>
  <si>
    <t xml:space="preserve">LUMINÁRIA DE LED REFLETOR RETANGULAR, LUZ BRANCA 50 W  </t>
  </si>
  <si>
    <t>7.15</t>
  </si>
  <si>
    <t>INTERRUPTOR SIMPLES, COM TOMADA 10 A, INCLUINDO SUPORTE E PLACA. FORNECIMENTO E INSTALAÇÃO.AF_12/2015</t>
  </si>
  <si>
    <t>7.16</t>
  </si>
  <si>
    <t>LUMINÁRIA DE LED DE SOBREPOR 40 W. FORNECIMENTO E INSTALAÇÃO</t>
  </si>
  <si>
    <t>DISJUNTOR TIPO DIN, TRIPOLAR, DE 10 ATÉ 50 A</t>
  </si>
  <si>
    <t>CAIXA DE PASSAGEM, DERIVAÇÃO, LUZ, OCTOGONAL</t>
  </si>
  <si>
    <t>8.1</t>
  </si>
  <si>
    <t>TOTAL DO ITEM 7 :</t>
  </si>
  <si>
    <t>VASO SANITÁRIO COM CAIXA ACOPLADA,LOUCA BRANCA, PADRÃO MÉDIO, INCLUSO ENGATE FLEXIVEL EM METAL CROMADO, 1/2X40 CM -FORNECIMENTO E INSTALAÇÃO. AF_12/2013</t>
  </si>
  <si>
    <t>CAIXA DE INSPEÇÃO/ESGOTO 60x60x30 CM C/ TAMPA</t>
  </si>
  <si>
    <t>FOSSA SEPTICA</t>
  </si>
  <si>
    <t>FILTRO ANAEROBIO - INCLUI CAIXA DE DISTRIBUIÇÃO E CAIXAS DE INSPEÇÃO PARA O SUMIDOURO</t>
  </si>
  <si>
    <t>ESGOTO</t>
  </si>
  <si>
    <t>9.</t>
  </si>
  <si>
    <t xml:space="preserve">COMPLEMENTAÇÃO DE OBRA </t>
  </si>
  <si>
    <t>CAIXA DE ÁGUA DE FIBRA DE VIDRO CAPACIDADE DE 2.000 L</t>
  </si>
  <si>
    <t>9.1</t>
  </si>
  <si>
    <t>9.2</t>
  </si>
  <si>
    <t>9.3</t>
  </si>
  <si>
    <t xml:space="preserve">CONJUNTO COM TRÊS BARRAS DE APOIO METÁLICAS CROMADAS PARA WC PNE </t>
  </si>
  <si>
    <t xml:space="preserve">LIMPEZA FINAL DE OBRA </t>
  </si>
  <si>
    <t>MICTÓRIO SIFONADO LOUCA BRANCA PADRÃO MÉDIO, FORNECIMENTO E INSTALAÇÃO</t>
  </si>
  <si>
    <t>TORNEIRA BÓIA COM ROSCA 1 "</t>
  </si>
  <si>
    <t>REGISTRO GAVETA METÁLICO AMARELO 1"</t>
  </si>
  <si>
    <t xml:space="preserve">JOELHO 45° PVC RIGIDO SOLDAVEL 32 MM </t>
  </si>
  <si>
    <t>TUBO PVC, SOLDAVEL, 40 MM, ÁGUA FRIA (NBR-5648)</t>
  </si>
  <si>
    <t>TUBO PVC, SOLDAVEL, 32 MM, ÁGUA FRIA (NBR-5648)</t>
  </si>
  <si>
    <t>TUBO PVC, SOLDAVEL, 25 MM, ÁGUA FRIA (NBR-5648)</t>
  </si>
  <si>
    <t>UND</t>
  </si>
  <si>
    <t xml:space="preserve">DEIFRA </t>
  </si>
  <si>
    <t xml:space="preserve">JOELHO 90° PVC RIGIDO SOLDAVEL 25 MM, PARA ÁGUA FRIA </t>
  </si>
  <si>
    <t xml:space="preserve">JOELHO 90° PVC RIGIDO SOLDAVEL 32 MM, ÁGUA FRIA </t>
  </si>
  <si>
    <t xml:space="preserve">TÊ PVC 40 MM, AGUA FRIA </t>
  </si>
  <si>
    <t xml:space="preserve">TÊ PVC 25 MM, AGUA FRIA </t>
  </si>
  <si>
    <t>REGISTRO GAVETA METÁLICO COM CANOPLA CROMADA 1"</t>
  </si>
  <si>
    <t xml:space="preserve">CHUVEIRO EM PLASTICO BRANCO 8T - 7500 W </t>
  </si>
  <si>
    <t>8.2</t>
  </si>
  <si>
    <t>ÁGUA FRIA</t>
  </si>
  <si>
    <t>JUNÇÃO SIMPLES ESGOTO 40 MM</t>
  </si>
  <si>
    <t>SIFÃO SIMPLES PARA PIA 40 MM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</si>
  <si>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</si>
  <si>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</si>
  <si>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</si>
  <si>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</si>
  <si>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</si>
  <si>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</si>
  <si>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</si>
  <si>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</si>
  <si>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</si>
  <si>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</si>
  <si>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</si>
  <si>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</si>
  <si>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</si>
  <si>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</si>
  <si>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</si>
  <si>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TOTAL DO ITEM 8.1 :</t>
  </si>
  <si>
    <t>RALO SIFONADO DE ALTURA REG. 100X40MM</t>
  </si>
  <si>
    <t xml:space="preserve">CAIXA DE GORDURA 32 LITROS </t>
  </si>
  <si>
    <t>DEINFRA</t>
  </si>
  <si>
    <t>8.2.1</t>
  </si>
  <si>
    <t>8.2.2</t>
  </si>
  <si>
    <t xml:space="preserve">SUMIDOURO </t>
  </si>
  <si>
    <t>JOELHO 90° ESGOTO PRIMÁRIO DN 100 MM</t>
  </si>
  <si>
    <t>JOELHO 90° ESGOTO 40 MM</t>
  </si>
  <si>
    <t>JOELHO 45° ESGOTO 40MM</t>
  </si>
  <si>
    <t>TÊ SANITÁRIO, PVC, 40X40. SÉRIE NORMAL, ESGOTO PREDIAL</t>
  </si>
  <si>
    <t>JOELHO 45° ESGOTO 100 MM</t>
  </si>
  <si>
    <t>JUNÇÃO SIMPLES ESGOTO PRIMÁRIO 40X40 MM</t>
  </si>
  <si>
    <t>JUNÇÃO SIMPLES ESGOTO PRIMÁRIO 100MM</t>
  </si>
  <si>
    <t>JUNÇÃO SIMPLES ESGOTO PRIMÁRIO 100MMX50MM</t>
  </si>
  <si>
    <t>BUCHA REDUÇÃO SOLDAVEL CURTA 50MMX40MM</t>
  </si>
  <si>
    <t>TUBO PVC RIGIDO 100 MM ESGOTO</t>
  </si>
  <si>
    <t>TUBO PVC RIGIDO SOLDAVEL 40 MM ESGOTO</t>
  </si>
  <si>
    <t>TERMINAL DE VENTILAÇÃO 50 MM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</si>
  <si>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</si>
  <si>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</si>
  <si>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</si>
  <si>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</si>
  <si>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</si>
  <si>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</si>
  <si>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</si>
  <si>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</si>
  <si>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</si>
  <si>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</si>
  <si>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</si>
  <si>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</si>
  <si>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</si>
  <si>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</si>
  <si>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</si>
  <si>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</si>
  <si>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</si>
  <si>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</si>
  <si>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 xml:space="preserve">SOLEIRAS E PEITORIS EM GRANITO, LARGURA DE 15 CM </t>
  </si>
  <si>
    <t>9.4</t>
  </si>
  <si>
    <t>GRANITO PARA BANCADA POLIDO, E=2,0 CM</t>
  </si>
  <si>
    <t>TORNEIRA CROMADA PARA LAVATÓRIO PADRÃO MÉDIO</t>
  </si>
  <si>
    <t>CUBA DE EMBUTIR, OVAL, EM LOUÇA BRANCA, 35 X 50 CM OU EQUIVALENTE. FORNECIMENTO E INSTALAÇÃO SIFONADO C/ METAIS.</t>
  </si>
  <si>
    <t xml:space="preserve">BANCADA EM GRANITO POLIDO, E= 2CM, COM 2 CUBAS DE EMBUTIR, RETANGULAR, EM INOX. FORNECIMENTO E INSTALAÇÃO, SIFONADO C/ METAIS . </t>
  </si>
  <si>
    <t>9.5</t>
  </si>
  <si>
    <t>9.6</t>
  </si>
  <si>
    <t>ARMAÇÃO DE PILAR OU VIGA DE UMA ESTRUTURA CONVENCIONAL DE CONCRETO ARMADO EM UM EDIFÍCIO DE MÚLTIPLOS PAVIMENTOS UTILIZANDO AÇO CA-60 DE 5,0MM - MONTAGEM. AF_12/2015</t>
  </si>
  <si>
    <t>ARMAÇÃO DE PILAR OU VIGA DE UMA ESTRUTURA CONVENCIONAL DE CONCRETO ARMADO EM UM EDIFÍCIO DE MÚLTIPLOS PAVIMENTOS UTILIZANDO AÇO CA-50 DE 10,0 MM - MONTAGEM. AF_12/2015</t>
  </si>
  <si>
    <t>KG</t>
  </si>
  <si>
    <t>CONCRETAGEM DE PILARES E VIGAS, FCK = 25 MPA, COM USO DE BOMBA EM EDIFICAÇÃO COM SEÇÃO MÉDIA DE PILARES MAIOR QUE 0,25 M² - LANÇAMENTO, ADENSAMENTO E ACABAMENTO. AF_12/2015</t>
  </si>
  <si>
    <t>TOTAL DO ITEM 1 :</t>
  </si>
  <si>
    <t>TOTAL DO ITEM 8.2 :</t>
  </si>
  <si>
    <t>TOTAL DO ITEM 9 :</t>
  </si>
  <si>
    <t xml:space="preserve">ESTRUTURAL </t>
  </si>
  <si>
    <t>ESQUADRIAS</t>
  </si>
  <si>
    <t xml:space="preserve">HIDROSSANITÁRIO </t>
  </si>
  <si>
    <t xml:space="preserve">COMPLEMENTAÇÃO DA OBRA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</si>
</sst>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"/>
    <numFmt numFmtId="166" formatCode="_(* #,##0.00_);_(* \(#,##0.00\);_(* &quot;-&quot;??_);_(@_)"/>
    <numFmt numFmtId="167" formatCode="&quot;R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9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9" fontId="15" fillId="0" borderId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</cellStyleXfs>
  <cellXfs count="248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1" xfId="0" applyFont="1" applyBorder="1"/>
    <xf numFmtId="44" fontId="2" fillId="0" borderId="1" xfId="1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6" fillId="0" borderId="4" xfId="0" applyFont="1" applyBorder="1"/>
    <xf numFmtId="0" fontId="5" fillId="0" borderId="0" xfId="0" applyFont="1"/>
    <xf numFmtId="0" fontId="7" fillId="0" borderId="0" xfId="3"/>
    <xf numFmtId="0" fontId="8" fillId="0" borderId="0" xfId="4"/>
    <xf numFmtId="10" fontId="1" fillId="0" borderId="0" xfId="5" applyNumberFormat="1" applyFont="1" applyFill="1" applyBorder="1" applyAlignment="1" applyProtection="1">
      <alignment horizontal="center"/>
    </xf>
    <xf numFmtId="43" fontId="3" fillId="0" borderId="0" xfId="6" applyFont="1" applyFill="1" applyAlignment="1">
      <alignment horizontal="right"/>
    </xf>
    <xf numFmtId="0" fontId="12" fillId="0" borderId="0" xfId="4" applyFont="1" applyAlignment="1">
      <alignment vertical="center"/>
    </xf>
    <xf numFmtId="164" fontId="12" fillId="0" borderId="0" xfId="4" applyNumberFormat="1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165" fontId="12" fillId="0" borderId="0" xfId="4" applyNumberFormat="1" applyFont="1" applyAlignment="1">
      <alignment vertical="center"/>
    </xf>
    <xf numFmtId="0" fontId="12" fillId="0" borderId="0" xfId="4" applyFont="1" applyAlignment="1">
      <alignment vertical="center" wrapText="1"/>
    </xf>
    <xf numFmtId="0" fontId="9" fillId="0" borderId="0" xfId="7"/>
    <xf numFmtId="0" fontId="12" fillId="0" borderId="0" xfId="4" applyFont="1"/>
    <xf numFmtId="10" fontId="12" fillId="0" borderId="0" xfId="5" applyNumberFormat="1" applyFont="1" applyFill="1" applyBorder="1" applyAlignment="1" applyProtection="1">
      <alignment horizontal="center"/>
    </xf>
    <xf numFmtId="10" fontId="13" fillId="0" borderId="1" xfId="5" applyNumberFormat="1" applyFont="1" applyFill="1" applyBorder="1" applyAlignment="1" applyProtection="1">
      <alignment horizontal="center" vertical="center"/>
    </xf>
    <xf numFmtId="10" fontId="14" fillId="0" borderId="0" xfId="5" applyNumberFormat="1" applyFont="1" applyFill="1" applyBorder="1" applyAlignment="1" applyProtection="1">
      <alignment horizontal="center"/>
    </xf>
    <xf numFmtId="0" fontId="14" fillId="0" borderId="0" xfId="4" applyFont="1"/>
    <xf numFmtId="10" fontId="14" fillId="0" borderId="1" xfId="5" applyNumberFormat="1" applyFont="1" applyFill="1" applyBorder="1" applyAlignment="1" applyProtection="1">
      <alignment horizontal="center"/>
    </xf>
    <xf numFmtId="0" fontId="14" fillId="0" borderId="15" xfId="4" applyFont="1" applyBorder="1"/>
    <xf numFmtId="0" fontId="14" fillId="0" borderId="16" xfId="4" applyFont="1" applyBorder="1"/>
    <xf numFmtId="0" fontId="14" fillId="0" borderId="16" xfId="4" applyFont="1" applyBorder="1" applyAlignment="1"/>
    <xf numFmtId="0" fontId="14" fillId="0" borderId="17" xfId="4" applyFont="1" applyBorder="1" applyAlignment="1"/>
    <xf numFmtId="0" fontId="13" fillId="0" borderId="1" xfId="4" applyFont="1" applyBorder="1" applyAlignment="1">
      <alignment horizontal="center"/>
    </xf>
    <xf numFmtId="0" fontId="14" fillId="0" borderId="0" xfId="4" applyFont="1" applyAlignment="1">
      <alignment horizontal="center"/>
    </xf>
    <xf numFmtId="10" fontId="14" fillId="0" borderId="1" xfId="8" applyNumberFormat="1" applyFont="1" applyBorder="1" applyAlignment="1">
      <alignment vertical="center" wrapText="1"/>
    </xf>
    <xf numFmtId="10" fontId="14" fillId="0" borderId="17" xfId="8" applyNumberFormat="1" applyFont="1" applyBorder="1" applyAlignment="1">
      <alignment vertical="center" wrapText="1"/>
    </xf>
    <xf numFmtId="10" fontId="14" fillId="0" borderId="1" xfId="9" applyNumberFormat="1" applyFont="1" applyBorder="1" applyAlignment="1">
      <alignment vertical="center"/>
    </xf>
    <xf numFmtId="10" fontId="14" fillId="0" borderId="1" xfId="8" applyNumberFormat="1" applyFont="1" applyBorder="1" applyAlignment="1">
      <alignment horizontal="center" vertical="center"/>
    </xf>
    <xf numFmtId="0" fontId="13" fillId="2" borderId="1" xfId="4" applyFont="1" applyFill="1" applyBorder="1" applyAlignment="1">
      <alignment vertical="center"/>
    </xf>
    <xf numFmtId="0" fontId="13" fillId="2" borderId="17" xfId="4" applyFont="1" applyFill="1" applyBorder="1" applyAlignment="1">
      <alignment vertical="center"/>
    </xf>
    <xf numFmtId="0" fontId="13" fillId="2" borderId="1" xfId="4" applyFont="1" applyFill="1" applyBorder="1" applyAlignment="1">
      <alignment horizontal="center" vertical="center"/>
    </xf>
    <xf numFmtId="0" fontId="6" fillId="0" borderId="3" xfId="0" applyFont="1" applyBorder="1"/>
    <xf numFmtId="44" fontId="2" fillId="0" borderId="1" xfId="1" applyFont="1" applyFill="1" applyBorder="1"/>
    <xf numFmtId="44" fontId="2" fillId="0" borderId="18" xfId="1" applyFont="1" applyBorder="1"/>
    <xf numFmtId="0" fontId="3" fillId="0" borderId="4" xfId="0" applyFont="1" applyBorder="1"/>
    <xf numFmtId="10" fontId="3" fillId="0" borderId="4" xfId="2" applyNumberFormat="1" applyFont="1" applyBorder="1"/>
    <xf numFmtId="0" fontId="3" fillId="0" borderId="12" xfId="0" applyFont="1" applyBorder="1"/>
    <xf numFmtId="0" fontId="4" fillId="0" borderId="9" xfId="0" applyFont="1" applyBorder="1"/>
    <xf numFmtId="0" fontId="4" fillId="0" borderId="1" xfId="0" applyFont="1" applyBorder="1" applyAlignment="1">
      <alignment wrapText="1"/>
    </xf>
    <xf numFmtId="9" fontId="2" fillId="0" borderId="1" xfId="2" applyFont="1" applyBorder="1"/>
    <xf numFmtId="44" fontId="2" fillId="0" borderId="1" xfId="0" applyNumberFormat="1" applyFont="1" applyBorder="1"/>
    <xf numFmtId="0" fontId="2" fillId="0" borderId="18" xfId="0" applyFont="1" applyBorder="1"/>
    <xf numFmtId="44" fontId="2" fillId="0" borderId="9" xfId="0" applyNumberFormat="1" applyFont="1" applyBorder="1"/>
    <xf numFmtId="44" fontId="2" fillId="0" borderId="19" xfId="0" applyNumberFormat="1" applyFont="1" applyBorder="1"/>
    <xf numFmtId="0" fontId="17" fillId="0" borderId="0" xfId="4" applyFont="1"/>
    <xf numFmtId="0" fontId="3" fillId="0" borderId="0" xfId="0" applyFont="1"/>
    <xf numFmtId="0" fontId="6" fillId="0" borderId="5" xfId="0" applyFont="1" applyBorder="1"/>
    <xf numFmtId="0" fontId="6" fillId="0" borderId="6" xfId="0" applyFont="1" applyBorder="1"/>
    <xf numFmtId="0" fontId="4" fillId="0" borderId="0" xfId="0" applyFont="1" applyBorder="1"/>
    <xf numFmtId="44" fontId="2" fillId="0" borderId="0" xfId="0" applyNumberFormat="1" applyFont="1" applyBorder="1"/>
    <xf numFmtId="0" fontId="5" fillId="0" borderId="4" xfId="0" applyFont="1" applyBorder="1"/>
    <xf numFmtId="0" fontId="3" fillId="0" borderId="3" xfId="0" applyFont="1" applyBorder="1"/>
    <xf numFmtId="44" fontId="6" fillId="0" borderId="12" xfId="0" applyNumberFormat="1" applyFont="1" applyBorder="1"/>
    <xf numFmtId="44" fontId="3" fillId="0" borderId="1" xfId="1" applyFont="1" applyBorder="1" applyAlignment="1">
      <alignment horizontal="center" vertical="center"/>
    </xf>
    <xf numFmtId="44" fontId="3" fillId="0" borderId="18" xfId="1" applyFont="1" applyBorder="1" applyAlignment="1">
      <alignment horizontal="center" vertical="center"/>
    </xf>
    <xf numFmtId="0" fontId="3" fillId="0" borderId="0" xfId="0" applyFont="1" applyBorder="1"/>
    <xf numFmtId="2" fontId="6" fillId="0" borderId="0" xfId="0" applyNumberFormat="1" applyFont="1" applyBorder="1" applyAlignment="1">
      <alignment vertical="center" wrapText="1"/>
    </xf>
    <xf numFmtId="44" fontId="3" fillId="0" borderId="4" xfId="1" applyFont="1" applyBorder="1"/>
    <xf numFmtId="44" fontId="3" fillId="0" borderId="2" xfId="1" applyFont="1" applyBorder="1" applyAlignment="1">
      <alignment horizontal="center" vertical="center"/>
    </xf>
    <xf numFmtId="0" fontId="6" fillId="0" borderId="28" xfId="0" applyFont="1" applyBorder="1" applyAlignment="1">
      <alignment wrapText="1"/>
    </xf>
    <xf numFmtId="0" fontId="6" fillId="0" borderId="29" xfId="0" applyFont="1" applyBorder="1"/>
    <xf numFmtId="0" fontId="6" fillId="0" borderId="30" xfId="0" applyFont="1" applyBorder="1"/>
    <xf numFmtId="0" fontId="6" fillId="0" borderId="30" xfId="0" applyFont="1" applyBorder="1" applyAlignment="1">
      <alignment wrapText="1"/>
    </xf>
    <xf numFmtId="0" fontId="6" fillId="0" borderId="31" xfId="0" applyFont="1" applyBorder="1"/>
    <xf numFmtId="0" fontId="8" fillId="0" borderId="0" xfId="4" applyFont="1"/>
    <xf numFmtId="43" fontId="18" fillId="0" borderId="0" xfId="6" applyFont="1" applyFill="1" applyAlignment="1">
      <alignment horizontal="right"/>
    </xf>
    <xf numFmtId="0" fontId="3" fillId="0" borderId="6" xfId="0" applyFont="1" applyBorder="1"/>
    <xf numFmtId="0" fontId="6" fillId="0" borderId="9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4" xfId="0" applyFont="1" applyBorder="1" applyAlignment="1">
      <alignment wrapText="1"/>
    </xf>
    <xf numFmtId="0" fontId="6" fillId="0" borderId="35" xfId="0" applyFont="1" applyBorder="1"/>
    <xf numFmtId="0" fontId="3" fillId="0" borderId="13" xfId="0" applyFont="1" applyBorder="1"/>
    <xf numFmtId="0" fontId="3" fillId="0" borderId="14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7" fontId="3" fillId="0" borderId="3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6" fillId="0" borderId="20" xfId="0" applyFont="1" applyBorder="1"/>
    <xf numFmtId="0" fontId="3" fillId="0" borderId="7" xfId="0" applyFont="1" applyBorder="1" applyAlignment="1">
      <alignment horizontal="left" vertical="center"/>
    </xf>
    <xf numFmtId="167" fontId="3" fillId="0" borderId="18" xfId="0" applyNumberFormat="1" applyFont="1" applyBorder="1" applyAlignment="1">
      <alignment horizontal="center" vertical="center"/>
    </xf>
    <xf numFmtId="0" fontId="3" fillId="0" borderId="7" xfId="0" applyFont="1" applyBorder="1"/>
    <xf numFmtId="167" fontId="3" fillId="0" borderId="18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167" fontId="6" fillId="0" borderId="1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167" fontId="3" fillId="0" borderId="2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9" fillId="3" borderId="2" xfId="0" applyFont="1" applyFill="1" applyBorder="1" applyAlignment="1" applyProtection="1">
      <alignment horizontal="left" vertical="center" wrapText="1"/>
      <protection locked="0"/>
    </xf>
    <xf numFmtId="0" fontId="19" fillId="3" borderId="0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19" fillId="4" borderId="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3" fillId="0" borderId="11" xfId="0" applyFont="1" applyBorder="1"/>
    <xf numFmtId="44" fontId="6" fillId="0" borderId="22" xfId="0" applyNumberFormat="1" applyFont="1" applyBorder="1"/>
    <xf numFmtId="0" fontId="6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6" fillId="0" borderId="41" xfId="0" applyFont="1" applyBorder="1" applyAlignment="1">
      <alignment wrapText="1"/>
    </xf>
    <xf numFmtId="44" fontId="6" fillId="0" borderId="36" xfId="0" applyNumberFormat="1" applyFont="1" applyBorder="1"/>
    <xf numFmtId="0" fontId="6" fillId="0" borderId="32" xfId="0" applyFont="1" applyBorder="1" applyAlignment="1">
      <alignment horizontal="left"/>
    </xf>
    <xf numFmtId="0" fontId="3" fillId="0" borderId="34" xfId="0" applyFont="1" applyBorder="1"/>
    <xf numFmtId="0" fontId="3" fillId="0" borderId="35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44" fontId="3" fillId="0" borderId="9" xfId="1" applyFont="1" applyBorder="1" applyAlignment="1">
      <alignment horizontal="center" vertical="center"/>
    </xf>
    <xf numFmtId="44" fontId="3" fillId="0" borderId="19" xfId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2" fontId="3" fillId="0" borderId="4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20" xfId="1" applyFont="1" applyBorder="1" applyAlignment="1">
      <alignment horizontal="center" vertical="center"/>
    </xf>
    <xf numFmtId="0" fontId="3" fillId="0" borderId="21" xfId="0" applyFont="1" applyBorder="1"/>
    <xf numFmtId="0" fontId="3" fillId="0" borderId="0" xfId="0" applyFont="1" applyBorder="1" applyAlignment="1">
      <alignment wrapText="1"/>
    </xf>
    <xf numFmtId="2" fontId="3" fillId="0" borderId="0" xfId="0" applyNumberFormat="1" applyFont="1" applyBorder="1"/>
    <xf numFmtId="44" fontId="6" fillId="0" borderId="37" xfId="1" applyFont="1" applyBorder="1"/>
    <xf numFmtId="0" fontId="3" fillId="0" borderId="4" xfId="0" applyFont="1" applyBorder="1" applyAlignment="1">
      <alignment wrapText="1"/>
    </xf>
    <xf numFmtId="2" fontId="3" fillId="0" borderId="4" xfId="0" applyNumberFormat="1" applyFont="1" applyBorder="1"/>
    <xf numFmtId="167" fontId="6" fillId="0" borderId="4" xfId="0" applyNumberFormat="1" applyFont="1" applyBorder="1" applyAlignment="1">
      <alignment horizontal="center" vertical="center"/>
    </xf>
    <xf numFmtId="44" fontId="6" fillId="0" borderId="12" xfId="1" applyFont="1" applyBorder="1"/>
    <xf numFmtId="167" fontId="6" fillId="0" borderId="47" xfId="0" applyNumberFormat="1" applyFont="1" applyBorder="1" applyAlignment="1">
      <alignment horizontal="center" vertical="center"/>
    </xf>
    <xf numFmtId="0" fontId="3" fillId="0" borderId="8" xfId="0" applyFont="1" applyBorder="1"/>
    <xf numFmtId="167" fontId="3" fillId="0" borderId="9" xfId="0" applyNumberFormat="1" applyFont="1" applyBorder="1" applyAlignment="1">
      <alignment horizontal="center" vertical="center" wrapText="1"/>
    </xf>
    <xf numFmtId="167" fontId="3" fillId="0" borderId="9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167" fontId="6" fillId="0" borderId="4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67" fontId="6" fillId="0" borderId="3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2" fontId="3" fillId="0" borderId="28" xfId="0" applyNumberFormat="1" applyFont="1" applyBorder="1" applyAlignment="1">
      <alignment horizontal="center" vertical="center"/>
    </xf>
    <xf numFmtId="167" fontId="3" fillId="0" borderId="28" xfId="0" applyNumberFormat="1" applyFont="1" applyBorder="1" applyAlignment="1">
      <alignment horizontal="center" vertical="center"/>
    </xf>
    <xf numFmtId="167" fontId="3" fillId="0" borderId="47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top" wrapText="1"/>
    </xf>
    <xf numFmtId="2" fontId="3" fillId="0" borderId="30" xfId="0" applyNumberFormat="1" applyFont="1" applyBorder="1" applyAlignment="1">
      <alignment horizontal="center" vertical="center"/>
    </xf>
    <xf numFmtId="167" fontId="6" fillId="0" borderId="3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44" fontId="3" fillId="0" borderId="0" xfId="0" applyNumberFormat="1" applyFont="1" applyBorder="1"/>
    <xf numFmtId="44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6" fillId="0" borderId="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2" fillId="0" borderId="0" xfId="4" applyFont="1" applyAlignment="1">
      <alignment horizontal="center" wrapText="1"/>
    </xf>
    <xf numFmtId="0" fontId="12" fillId="0" borderId="0" xfId="4" applyFont="1" applyAlignment="1">
      <alignment horizontal="center"/>
    </xf>
    <xf numFmtId="0" fontId="4" fillId="0" borderId="0" xfId="0" applyFont="1" applyAlignment="1">
      <alignment horizontal="center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44" fontId="6" fillId="0" borderId="23" xfId="0" applyNumberFormat="1" applyFont="1" applyBorder="1" applyAlignment="1">
      <alignment horizontal="center" vertical="center"/>
    </xf>
    <xf numFmtId="44" fontId="6" fillId="0" borderId="24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167" fontId="6" fillId="0" borderId="28" xfId="0" applyNumberFormat="1" applyFont="1" applyBorder="1" applyAlignment="1">
      <alignment horizontal="center" vertical="center"/>
    </xf>
    <xf numFmtId="167" fontId="6" fillId="0" borderId="4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167" fontId="6" fillId="0" borderId="42" xfId="0" applyNumberFormat="1" applyFont="1" applyBorder="1" applyAlignment="1">
      <alignment horizontal="center" vertical="center"/>
    </xf>
    <xf numFmtId="167" fontId="6" fillId="0" borderId="4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4" fillId="0" borderId="1" xfId="4" applyFont="1" applyBorder="1" applyAlignment="1">
      <alignment horizontal="left" vertical="center"/>
    </xf>
    <xf numFmtId="0" fontId="13" fillId="0" borderId="0" xfId="4" applyFont="1" applyAlignment="1">
      <alignment horizontal="center"/>
    </xf>
    <xf numFmtId="0" fontId="13" fillId="2" borderId="1" xfId="4" applyFont="1" applyFill="1" applyBorder="1" applyAlignment="1">
      <alignment horizontal="center" vertical="center"/>
    </xf>
    <xf numFmtId="10" fontId="13" fillId="0" borderId="17" xfId="5" applyNumberFormat="1" applyFont="1" applyFill="1" applyBorder="1" applyAlignment="1" applyProtection="1">
      <alignment horizontal="center" vertical="center"/>
    </xf>
    <xf numFmtId="10" fontId="13" fillId="0" borderId="16" xfId="5" applyNumberFormat="1" applyFont="1" applyFill="1" applyBorder="1" applyAlignment="1" applyProtection="1">
      <alignment horizontal="center" vertical="center"/>
    </xf>
    <xf numFmtId="10" fontId="13" fillId="0" borderId="15" xfId="5" applyNumberFormat="1" applyFont="1" applyFill="1" applyBorder="1" applyAlignment="1" applyProtection="1">
      <alignment horizontal="center" vertical="center"/>
    </xf>
    <xf numFmtId="0" fontId="10" fillId="0" borderId="0" xfId="4" applyFont="1" applyAlignment="1">
      <alignment horizontal="center" wrapText="1"/>
    </xf>
    <xf numFmtId="0" fontId="10" fillId="0" borderId="0" xfId="4" applyFont="1" applyAlignment="1">
      <alignment horizontal="center"/>
    </xf>
    <xf numFmtId="0" fontId="14" fillId="0" borderId="17" xfId="4" applyFont="1" applyBorder="1" applyAlignment="1">
      <alignment horizontal="right" vertical="center"/>
    </xf>
    <xf numFmtId="0" fontId="14" fillId="0" borderId="16" xfId="4" applyFont="1" applyBorder="1" applyAlignment="1">
      <alignment horizontal="right" vertical="center"/>
    </xf>
    <xf numFmtId="0" fontId="14" fillId="0" borderId="15" xfId="4" applyFont="1" applyBorder="1" applyAlignment="1">
      <alignment horizontal="right" vertical="center"/>
    </xf>
    <xf numFmtId="0" fontId="13" fillId="0" borderId="0" xfId="4" applyFont="1" applyBorder="1" applyAlignment="1">
      <alignment horizontal="center"/>
    </xf>
  </cellXfs>
  <cellStyles count="12">
    <cellStyle name="Moeda" xfId="1" builtinId="4"/>
    <cellStyle name="Normal" xfId="0" builtinId="0"/>
    <cellStyle name="Normal 2" xfId="10"/>
    <cellStyle name="Normal 2 3" xfId="7"/>
    <cellStyle name="Normal 3 2" xfId="4"/>
    <cellStyle name="Normal 4" xfId="3"/>
    <cellStyle name="Porcentagem" xfId="2" builtinId="5"/>
    <cellStyle name="Porcentagem 2" xfId="9"/>
    <cellStyle name="Porcentagem 3 2" xfId="5"/>
    <cellStyle name="Porcentagem 5" xfId="8"/>
    <cellStyle name="Separador de milhares 2" xfId="11"/>
    <cellStyle name="Vírgula 2" xfId="6"/>
  </cellStyles>
  <dxfs count="2"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"/>
  <sheetViews>
    <sheetView tabSelected="1" view="pageLayout" zoomScale="115" zoomScaleNormal="100" zoomScalePageLayoutView="115" workbookViewId="0">
      <selection activeCell="I6" sqref="I6"/>
    </sheetView>
  </sheetViews>
  <sheetFormatPr defaultRowHeight="12.75" x14ac:dyDescent="0.2"/>
  <cols>
    <col min="1" max="1" width="4.5703125" style="1" customWidth="1"/>
    <col min="2" max="2" width="11.140625" style="1" customWidth="1"/>
    <col min="3" max="3" width="9.28515625" style="1" bestFit="1" customWidth="1"/>
    <col min="4" max="4" width="39.140625" style="1" customWidth="1"/>
    <col min="5" max="5" width="9.140625" style="1"/>
    <col min="6" max="6" width="9.28515625" style="1" bestFit="1" customWidth="1"/>
    <col min="7" max="7" width="12.42578125" style="1" bestFit="1" customWidth="1"/>
    <col min="8" max="8" width="12.5703125" style="1" bestFit="1" customWidth="1"/>
    <col min="9" max="9" width="15.7109375" style="1" customWidth="1"/>
    <col min="10" max="10" width="9.140625" style="1"/>
    <col min="11" max="11" width="12.42578125" style="1" bestFit="1" customWidth="1"/>
    <col min="12" max="12" width="28.7109375" style="1" customWidth="1"/>
    <col min="13" max="16384" width="9.140625" style="1"/>
  </cols>
  <sheetData>
    <row r="1" spans="1:12" x14ac:dyDescent="0.2">
      <c r="A1" s="207" t="s">
        <v>6</v>
      </c>
      <c r="B1" s="207"/>
      <c r="C1" s="207"/>
      <c r="D1" s="207"/>
      <c r="E1" s="207"/>
      <c r="F1" s="207"/>
      <c r="G1" s="207"/>
      <c r="H1" s="207"/>
      <c r="I1" s="207"/>
    </row>
    <row r="2" spans="1:12" x14ac:dyDescent="0.2">
      <c r="D2" s="9"/>
      <c r="G2" s="9"/>
    </row>
    <row r="3" spans="1:12" ht="13.5" thickBot="1" x14ac:dyDescent="0.25">
      <c r="A3" s="9"/>
      <c r="B3" s="9"/>
      <c r="C3" s="9"/>
      <c r="D3" s="9"/>
      <c r="E3" s="9"/>
      <c r="F3" s="9"/>
      <c r="G3" s="9"/>
      <c r="H3" s="9"/>
      <c r="I3" s="9"/>
      <c r="J3" s="53"/>
      <c r="L3" s="9"/>
    </row>
    <row r="4" spans="1:12" s="53" customFormat="1" ht="15" customHeight="1" thickBot="1" x14ac:dyDescent="0.25">
      <c r="A4" s="141">
        <v>1</v>
      </c>
      <c r="B4" s="84"/>
      <c r="C4" s="214" t="s">
        <v>71</v>
      </c>
      <c r="D4" s="215"/>
      <c r="E4" s="142"/>
      <c r="F4" s="142"/>
      <c r="G4" s="142"/>
      <c r="H4" s="142"/>
      <c r="I4" s="143"/>
      <c r="L4" s="74"/>
    </row>
    <row r="5" spans="1:12" s="53" customFormat="1" ht="26.25" thickBot="1" x14ac:dyDescent="0.25">
      <c r="A5" s="82" t="s">
        <v>4</v>
      </c>
      <c r="B5" s="84" t="s">
        <v>35</v>
      </c>
      <c r="C5" s="84" t="s">
        <v>0</v>
      </c>
      <c r="D5" s="84" t="s">
        <v>1</v>
      </c>
      <c r="E5" s="84" t="s">
        <v>2</v>
      </c>
      <c r="F5" s="84" t="s">
        <v>3</v>
      </c>
      <c r="G5" s="85" t="s">
        <v>49</v>
      </c>
      <c r="H5" s="84" t="s">
        <v>47</v>
      </c>
      <c r="I5" s="86" t="s">
        <v>48</v>
      </c>
      <c r="L5" s="75"/>
    </row>
    <row r="6" spans="1:12" s="53" customFormat="1" ht="51.75" customHeight="1" x14ac:dyDescent="0.2">
      <c r="A6" s="79">
        <v>1</v>
      </c>
      <c r="B6" s="76" t="s">
        <v>36</v>
      </c>
      <c r="C6" s="76">
        <v>92759</v>
      </c>
      <c r="D6" s="130" t="s">
        <v>255</v>
      </c>
      <c r="E6" s="76" t="s">
        <v>257</v>
      </c>
      <c r="F6" s="76">
        <v>71.290000000000006</v>
      </c>
      <c r="G6" s="61">
        <v>9.5</v>
      </c>
      <c r="H6" s="98">
        <f>G6*1.235</f>
        <v>11.732500000000002</v>
      </c>
      <c r="I6" s="106">
        <f>H6*F6</f>
        <v>836.40992500000016</v>
      </c>
      <c r="L6" s="139"/>
    </row>
    <row r="7" spans="1:12" ht="54" customHeight="1" x14ac:dyDescent="0.2">
      <c r="A7" s="79">
        <v>2</v>
      </c>
      <c r="B7" s="76" t="s">
        <v>36</v>
      </c>
      <c r="C7" s="76">
        <v>92762</v>
      </c>
      <c r="D7" s="130" t="s">
        <v>256</v>
      </c>
      <c r="E7" s="76" t="s">
        <v>257</v>
      </c>
      <c r="F7" s="78">
        <v>190.52</v>
      </c>
      <c r="G7" s="61">
        <v>30.07</v>
      </c>
      <c r="H7" s="98">
        <f>G7*1.235</f>
        <v>37.136450000000004</v>
      </c>
      <c r="I7" s="62">
        <f>(H7*F7)</f>
        <v>7075.2364540000008</v>
      </c>
      <c r="J7" s="53"/>
      <c r="L7" s="66"/>
    </row>
    <row r="8" spans="1:12" ht="51" x14ac:dyDescent="0.2">
      <c r="A8" s="79">
        <v>3</v>
      </c>
      <c r="B8" s="76" t="s">
        <v>53</v>
      </c>
      <c r="C8" s="76">
        <v>21141</v>
      </c>
      <c r="D8" s="77" t="s">
        <v>63</v>
      </c>
      <c r="E8" s="76" t="s">
        <v>52</v>
      </c>
      <c r="F8" s="78">
        <v>90</v>
      </c>
      <c r="G8" s="61">
        <v>16.37</v>
      </c>
      <c r="H8" s="61">
        <f>G8*1.235</f>
        <v>20.216950000000004</v>
      </c>
      <c r="I8" s="62">
        <f>H8*F8</f>
        <v>1819.5255000000004</v>
      </c>
      <c r="J8" s="53"/>
      <c r="L8" s="80"/>
    </row>
    <row r="9" spans="1:12" ht="64.5" thickBot="1" x14ac:dyDescent="0.25">
      <c r="A9" s="144">
        <v>5</v>
      </c>
      <c r="B9" s="110" t="s">
        <v>36</v>
      </c>
      <c r="C9" s="110">
        <v>92722</v>
      </c>
      <c r="D9" s="145" t="s">
        <v>258</v>
      </c>
      <c r="E9" s="110" t="s">
        <v>68</v>
      </c>
      <c r="F9" s="111">
        <v>7.2</v>
      </c>
      <c r="G9" s="146">
        <v>384.28</v>
      </c>
      <c r="H9" s="146">
        <f>G9*1.235</f>
        <v>474.58580000000001</v>
      </c>
      <c r="I9" s="147">
        <f>H9*F9</f>
        <v>3417.0177600000002</v>
      </c>
      <c r="J9" s="53"/>
      <c r="L9" s="80"/>
    </row>
    <row r="10" spans="1:12" ht="15.75" customHeight="1" thickBot="1" x14ac:dyDescent="0.25">
      <c r="A10" s="87"/>
      <c r="B10" s="88"/>
      <c r="C10" s="88"/>
      <c r="D10" s="88"/>
      <c r="E10" s="88"/>
      <c r="F10" s="88"/>
      <c r="G10" s="193" t="s">
        <v>259</v>
      </c>
      <c r="H10" s="193"/>
      <c r="I10" s="140">
        <f>SUM(I6:I9)</f>
        <v>13148.189639000002</v>
      </c>
      <c r="J10" s="53"/>
      <c r="L10" s="42"/>
    </row>
    <row r="11" spans="1:12" ht="15.75" customHeight="1" thickBot="1" x14ac:dyDescent="0.25">
      <c r="A11" s="190"/>
      <c r="B11" s="191"/>
      <c r="C11" s="191"/>
      <c r="D11" s="191"/>
      <c r="E11" s="191"/>
      <c r="F11" s="191"/>
      <c r="G11" s="191"/>
      <c r="H11" s="191"/>
      <c r="I11" s="192"/>
      <c r="J11" s="53"/>
      <c r="L11" s="42"/>
    </row>
    <row r="12" spans="1:12" s="53" customFormat="1" ht="13.5" thickBot="1" x14ac:dyDescent="0.25">
      <c r="A12" s="124">
        <v>2</v>
      </c>
      <c r="B12" s="8"/>
      <c r="C12" s="8" t="s">
        <v>74</v>
      </c>
      <c r="D12" s="43"/>
      <c r="E12" s="42"/>
      <c r="F12" s="42"/>
      <c r="G12" s="42"/>
      <c r="H12" s="42"/>
      <c r="I12" s="44"/>
      <c r="L12" s="42"/>
    </row>
    <row r="13" spans="1:12" s="53" customFormat="1" ht="26.25" thickBot="1" x14ac:dyDescent="0.25">
      <c r="A13" s="68" t="s">
        <v>4</v>
      </c>
      <c r="B13" s="69" t="s">
        <v>35</v>
      </c>
      <c r="C13" s="69" t="s">
        <v>0</v>
      </c>
      <c r="D13" s="69" t="s">
        <v>1</v>
      </c>
      <c r="E13" s="69" t="s">
        <v>2</v>
      </c>
      <c r="F13" s="69" t="s">
        <v>3</v>
      </c>
      <c r="G13" s="70" t="s">
        <v>49</v>
      </c>
      <c r="H13" s="69" t="s">
        <v>47</v>
      </c>
      <c r="I13" s="71" t="s">
        <v>48</v>
      </c>
      <c r="L13" s="70" t="s">
        <v>49</v>
      </c>
    </row>
    <row r="14" spans="1:12" s="53" customFormat="1" ht="76.5" x14ac:dyDescent="0.2">
      <c r="A14" s="151" t="s">
        <v>77</v>
      </c>
      <c r="B14" s="117" t="s">
        <v>36</v>
      </c>
      <c r="C14" s="117">
        <v>87449</v>
      </c>
      <c r="D14" s="152" t="s">
        <v>51</v>
      </c>
      <c r="E14" s="117" t="s">
        <v>52</v>
      </c>
      <c r="F14" s="118">
        <v>88.3</v>
      </c>
      <c r="G14" s="153">
        <v>40.590000000000003</v>
      </c>
      <c r="H14" s="153">
        <f>G14*1.235</f>
        <v>50.128650000000007</v>
      </c>
      <c r="I14" s="154">
        <f>(H14*F14)</f>
        <v>4426.3597950000003</v>
      </c>
      <c r="L14" s="66">
        <v>12.16</v>
      </c>
    </row>
    <row r="15" spans="1:12" s="53" customFormat="1" ht="51" x14ac:dyDescent="0.2">
      <c r="A15" s="79" t="s">
        <v>78</v>
      </c>
      <c r="B15" s="76" t="s">
        <v>53</v>
      </c>
      <c r="C15" s="76">
        <v>87879</v>
      </c>
      <c r="D15" s="77" t="s">
        <v>54</v>
      </c>
      <c r="E15" s="76" t="s">
        <v>52</v>
      </c>
      <c r="F15" s="78">
        <v>487.68</v>
      </c>
      <c r="G15" s="61">
        <v>3.52</v>
      </c>
      <c r="H15" s="61">
        <f t="shared" ref="H15:H17" si="0">G15*1.235</f>
        <v>4.3472</v>
      </c>
      <c r="I15" s="62">
        <f>(H15*F15)</f>
        <v>2120.042496</v>
      </c>
      <c r="L15" s="66"/>
    </row>
    <row r="16" spans="1:12" s="53" customFormat="1" ht="63.75" x14ac:dyDescent="0.2">
      <c r="A16" s="79" t="s">
        <v>79</v>
      </c>
      <c r="B16" s="76" t="s">
        <v>36</v>
      </c>
      <c r="C16" s="76">
        <v>87775</v>
      </c>
      <c r="D16" s="77" t="s">
        <v>75</v>
      </c>
      <c r="E16" s="76" t="s">
        <v>52</v>
      </c>
      <c r="F16" s="78">
        <v>430.11</v>
      </c>
      <c r="G16" s="61">
        <v>42.36</v>
      </c>
      <c r="H16" s="61">
        <f t="shared" si="0"/>
        <v>52.314600000000006</v>
      </c>
      <c r="I16" s="62">
        <f>(H16*F16)</f>
        <v>22501.032606000004</v>
      </c>
      <c r="L16" s="66"/>
    </row>
    <row r="17" spans="1:13" s="53" customFormat="1" ht="64.5" thickBot="1" x14ac:dyDescent="0.25">
      <c r="A17" s="144" t="s">
        <v>80</v>
      </c>
      <c r="B17" s="110" t="s">
        <v>36</v>
      </c>
      <c r="C17" s="110">
        <v>90406</v>
      </c>
      <c r="D17" s="121" t="s">
        <v>82</v>
      </c>
      <c r="E17" s="110" t="s">
        <v>52</v>
      </c>
      <c r="F17" s="111">
        <v>56.87</v>
      </c>
      <c r="G17" s="146">
        <v>39.409999999999997</v>
      </c>
      <c r="H17" s="146">
        <f t="shared" si="0"/>
        <v>48.671349999999997</v>
      </c>
      <c r="I17" s="147">
        <f>(H17*F17)</f>
        <v>2767.9396744999999</v>
      </c>
      <c r="L17" s="80"/>
    </row>
    <row r="18" spans="1:13" ht="15.75" customHeight="1" thickBot="1" x14ac:dyDescent="0.25">
      <c r="A18" s="155"/>
      <c r="B18" s="63"/>
      <c r="C18" s="63"/>
      <c r="D18" s="156"/>
      <c r="E18" s="63"/>
      <c r="F18" s="157"/>
      <c r="G18" s="193" t="s">
        <v>111</v>
      </c>
      <c r="H18" s="193"/>
      <c r="I18" s="158">
        <f>SUM(I14:I17)</f>
        <v>31815.374571500008</v>
      </c>
      <c r="J18" s="53"/>
      <c r="L18" s="65"/>
    </row>
    <row r="19" spans="1:13" ht="15.75" customHeight="1" thickBot="1" x14ac:dyDescent="0.25">
      <c r="A19" s="59"/>
      <c r="B19" s="42"/>
      <c r="C19" s="42"/>
      <c r="D19" s="159"/>
      <c r="E19" s="42"/>
      <c r="F19" s="160"/>
      <c r="G19" s="161"/>
      <c r="H19" s="161"/>
      <c r="I19" s="162"/>
      <c r="J19" s="53"/>
      <c r="L19" s="65"/>
    </row>
    <row r="20" spans="1:13" ht="13.5" thickBot="1" x14ac:dyDescent="0.25">
      <c r="A20" s="39">
        <v>3</v>
      </c>
      <c r="B20" s="8"/>
      <c r="C20" s="8" t="s">
        <v>55</v>
      </c>
      <c r="D20" s="43"/>
      <c r="E20" s="42"/>
      <c r="F20" s="42"/>
      <c r="G20" s="42"/>
      <c r="H20" s="42"/>
      <c r="I20" s="44"/>
      <c r="J20" s="53"/>
      <c r="L20" s="42"/>
    </row>
    <row r="21" spans="1:13" s="53" customFormat="1" ht="26.25" thickBot="1" x14ac:dyDescent="0.25">
      <c r="A21" s="82" t="s">
        <v>4</v>
      </c>
      <c r="B21" s="83" t="s">
        <v>35</v>
      </c>
      <c r="C21" s="84" t="s">
        <v>0</v>
      </c>
      <c r="D21" s="84" t="s">
        <v>1</v>
      </c>
      <c r="E21" s="84" t="s">
        <v>2</v>
      </c>
      <c r="F21" s="84" t="s">
        <v>3</v>
      </c>
      <c r="G21" s="85" t="s">
        <v>49</v>
      </c>
      <c r="H21" s="84" t="s">
        <v>47</v>
      </c>
      <c r="I21" s="86" t="s">
        <v>48</v>
      </c>
      <c r="K21" s="63"/>
      <c r="L21" s="67" t="s">
        <v>49</v>
      </c>
      <c r="M21" s="63"/>
    </row>
    <row r="22" spans="1:13" x14ac:dyDescent="0.2">
      <c r="A22" s="151" t="s">
        <v>56</v>
      </c>
      <c r="B22" s="117" t="s">
        <v>57</v>
      </c>
      <c r="C22" s="117" t="s">
        <v>62</v>
      </c>
      <c r="D22" s="152" t="s">
        <v>58</v>
      </c>
      <c r="E22" s="117" t="s">
        <v>5</v>
      </c>
      <c r="F22" s="118">
        <v>6.36</v>
      </c>
      <c r="G22" s="153">
        <v>121.32</v>
      </c>
      <c r="H22" s="153">
        <f>G22*1.235</f>
        <v>149.83019999999999</v>
      </c>
      <c r="I22" s="154">
        <f t="shared" ref="I22:I29" si="1">(H22*F22)</f>
        <v>952.920072</v>
      </c>
      <c r="J22" s="53"/>
      <c r="K22" s="63"/>
      <c r="L22" s="66">
        <v>60.04</v>
      </c>
      <c r="M22" s="5"/>
    </row>
    <row r="23" spans="1:13" ht="51" x14ac:dyDescent="0.2">
      <c r="A23" s="79" t="s">
        <v>59</v>
      </c>
      <c r="B23" s="76" t="s">
        <v>53</v>
      </c>
      <c r="C23" s="76">
        <v>21141</v>
      </c>
      <c r="D23" s="77" t="s">
        <v>63</v>
      </c>
      <c r="E23" s="76" t="s">
        <v>52</v>
      </c>
      <c r="F23" s="78">
        <v>198</v>
      </c>
      <c r="G23" s="61">
        <v>16.37</v>
      </c>
      <c r="H23" s="61">
        <f t="shared" ref="H23:H29" si="2">G23*1.235</f>
        <v>20.216950000000004</v>
      </c>
      <c r="I23" s="62">
        <f t="shared" si="1"/>
        <v>4002.9561000000008</v>
      </c>
      <c r="J23" s="53"/>
      <c r="K23" s="63"/>
      <c r="L23" s="80"/>
      <c r="M23" s="5"/>
    </row>
    <row r="24" spans="1:13" ht="38.25" x14ac:dyDescent="0.2">
      <c r="A24" s="79" t="s">
        <v>60</v>
      </c>
      <c r="B24" s="76" t="s">
        <v>70</v>
      </c>
      <c r="C24" s="76">
        <v>1527</v>
      </c>
      <c r="D24" s="77" t="s">
        <v>69</v>
      </c>
      <c r="E24" s="76" t="s">
        <v>68</v>
      </c>
      <c r="F24" s="78">
        <v>18</v>
      </c>
      <c r="G24" s="61">
        <v>384.28</v>
      </c>
      <c r="H24" s="61">
        <f t="shared" si="2"/>
        <v>474.58580000000001</v>
      </c>
      <c r="I24" s="62">
        <f t="shared" si="1"/>
        <v>8542.5444000000007</v>
      </c>
      <c r="J24" s="53"/>
      <c r="K24" s="63"/>
      <c r="L24" s="80"/>
      <c r="M24" s="5"/>
    </row>
    <row r="25" spans="1:13" ht="25.5" x14ac:dyDescent="0.2">
      <c r="A25" s="79" t="s">
        <v>61</v>
      </c>
      <c r="B25" s="76" t="s">
        <v>36</v>
      </c>
      <c r="C25" s="76">
        <v>42408</v>
      </c>
      <c r="D25" s="77" t="s">
        <v>64</v>
      </c>
      <c r="E25" s="76" t="s">
        <v>52</v>
      </c>
      <c r="F25" s="78">
        <v>180</v>
      </c>
      <c r="G25" s="61">
        <v>1.76</v>
      </c>
      <c r="H25" s="61">
        <f t="shared" si="2"/>
        <v>2.1736</v>
      </c>
      <c r="I25" s="62">
        <f t="shared" si="1"/>
        <v>391.24799999999999</v>
      </c>
      <c r="J25" s="53"/>
      <c r="K25" s="63"/>
      <c r="L25" s="80"/>
      <c r="M25" s="5"/>
    </row>
    <row r="26" spans="1:13" ht="63.75" x14ac:dyDescent="0.2">
      <c r="A26" s="79" t="s">
        <v>65</v>
      </c>
      <c r="B26" s="76" t="s">
        <v>57</v>
      </c>
      <c r="C26" s="76" t="s">
        <v>66</v>
      </c>
      <c r="D26" s="77" t="s">
        <v>67</v>
      </c>
      <c r="E26" s="76" t="s">
        <v>52</v>
      </c>
      <c r="F26" s="78">
        <v>180</v>
      </c>
      <c r="G26" s="61">
        <v>17</v>
      </c>
      <c r="H26" s="61">
        <f t="shared" si="2"/>
        <v>20.995000000000001</v>
      </c>
      <c r="I26" s="62">
        <f t="shared" si="1"/>
        <v>3779.1000000000004</v>
      </c>
      <c r="J26" s="53"/>
      <c r="K26" s="63"/>
      <c r="L26" s="80"/>
      <c r="M26" s="5"/>
    </row>
    <row r="27" spans="1:13" ht="38.25" x14ac:dyDescent="0.2">
      <c r="A27" s="79" t="s">
        <v>72</v>
      </c>
      <c r="B27" s="76" t="s">
        <v>36</v>
      </c>
      <c r="C27" s="76">
        <v>87620</v>
      </c>
      <c r="D27" s="77" t="s">
        <v>73</v>
      </c>
      <c r="E27" s="76" t="s">
        <v>52</v>
      </c>
      <c r="F27" s="78">
        <v>55.67</v>
      </c>
      <c r="G27" s="61">
        <v>16.55</v>
      </c>
      <c r="H27" s="61">
        <f t="shared" si="2"/>
        <v>20.439250000000001</v>
      </c>
      <c r="I27" s="62">
        <f t="shared" si="1"/>
        <v>1137.8530475</v>
      </c>
      <c r="J27" s="53"/>
      <c r="K27" s="63"/>
      <c r="L27" s="80"/>
      <c r="M27" s="5"/>
    </row>
    <row r="28" spans="1:13" ht="51" x14ac:dyDescent="0.2">
      <c r="A28" s="79" t="s">
        <v>76</v>
      </c>
      <c r="B28" s="76" t="s">
        <v>36</v>
      </c>
      <c r="C28" s="76">
        <v>87257</v>
      </c>
      <c r="D28" s="77" t="s">
        <v>81</v>
      </c>
      <c r="E28" s="76" t="s">
        <v>52</v>
      </c>
      <c r="F28" s="78">
        <v>55.67</v>
      </c>
      <c r="G28" s="61">
        <v>66.09</v>
      </c>
      <c r="H28" s="61">
        <f t="shared" si="2"/>
        <v>81.621150000000014</v>
      </c>
      <c r="I28" s="62">
        <f t="shared" si="1"/>
        <v>4543.8494205000006</v>
      </c>
      <c r="J28" s="53"/>
      <c r="K28" s="188">
        <f>SUM(I22:I26)</f>
        <v>17668.768572000001</v>
      </c>
      <c r="L28" s="80"/>
      <c r="M28" s="5"/>
    </row>
    <row r="29" spans="1:13" ht="26.25" thickBot="1" x14ac:dyDescent="0.25">
      <c r="A29" s="144" t="s">
        <v>114</v>
      </c>
      <c r="B29" s="110" t="s">
        <v>36</v>
      </c>
      <c r="C29" s="110">
        <v>88648</v>
      </c>
      <c r="D29" s="121" t="s">
        <v>115</v>
      </c>
      <c r="E29" s="110" t="s">
        <v>116</v>
      </c>
      <c r="F29" s="111">
        <v>73.819999999999993</v>
      </c>
      <c r="G29" s="146">
        <v>5.6</v>
      </c>
      <c r="H29" s="146">
        <f t="shared" si="2"/>
        <v>6.9160000000000004</v>
      </c>
      <c r="I29" s="147">
        <f t="shared" si="1"/>
        <v>510.53911999999997</v>
      </c>
      <c r="J29" s="53"/>
      <c r="K29" s="63"/>
      <c r="L29" s="80"/>
      <c r="M29" s="5"/>
    </row>
    <row r="30" spans="1:13" ht="15.75" customHeight="1" thickBot="1" x14ac:dyDescent="0.25">
      <c r="A30" s="203"/>
      <c r="B30" s="204"/>
      <c r="C30" s="204"/>
      <c r="D30" s="204"/>
      <c r="E30" s="204"/>
      <c r="F30" s="204"/>
      <c r="G30" s="223" t="s">
        <v>110</v>
      </c>
      <c r="H30" s="223"/>
      <c r="I30" s="60">
        <f>SUM(I22:I29)</f>
        <v>23861.010160000005</v>
      </c>
      <c r="J30" s="53"/>
      <c r="L30" s="58"/>
    </row>
    <row r="31" spans="1:13" ht="15.75" customHeight="1" thickBot="1" x14ac:dyDescent="0.25">
      <c r="A31" s="194"/>
      <c r="B31" s="195"/>
      <c r="C31" s="195"/>
      <c r="D31" s="195"/>
      <c r="E31" s="195"/>
      <c r="F31" s="195"/>
      <c r="G31" s="195"/>
      <c r="H31" s="195"/>
      <c r="I31" s="196"/>
      <c r="J31" s="53"/>
      <c r="L31" s="89"/>
    </row>
    <row r="32" spans="1:13" ht="13.5" thickBot="1" x14ac:dyDescent="0.25">
      <c r="A32" s="134">
        <v>4</v>
      </c>
      <c r="B32" s="135"/>
      <c r="C32" s="216" t="s">
        <v>83</v>
      </c>
      <c r="D32" s="216"/>
      <c r="E32" s="135"/>
      <c r="F32" s="135"/>
      <c r="G32" s="135"/>
      <c r="H32" s="135"/>
      <c r="I32" s="136"/>
      <c r="J32" s="53"/>
      <c r="L32" s="89"/>
    </row>
    <row r="33" spans="1:12" ht="25.5" x14ac:dyDescent="0.2">
      <c r="A33" s="54" t="s">
        <v>4</v>
      </c>
      <c r="B33" s="55" t="s">
        <v>35</v>
      </c>
      <c r="C33" s="55" t="s">
        <v>0</v>
      </c>
      <c r="D33" s="55" t="s">
        <v>1</v>
      </c>
      <c r="E33" s="55" t="s">
        <v>2</v>
      </c>
      <c r="F33" s="55" t="s">
        <v>3</v>
      </c>
      <c r="G33" s="103" t="s">
        <v>49</v>
      </c>
      <c r="H33" s="55" t="s">
        <v>47</v>
      </c>
      <c r="I33" s="104" t="s">
        <v>48</v>
      </c>
      <c r="J33" s="53"/>
      <c r="L33" s="89"/>
    </row>
    <row r="34" spans="1:12" ht="38.25" x14ac:dyDescent="0.2">
      <c r="A34" s="105" t="s">
        <v>84</v>
      </c>
      <c r="B34" s="76" t="s">
        <v>53</v>
      </c>
      <c r="C34" s="76">
        <v>92604</v>
      </c>
      <c r="D34" s="77" t="s">
        <v>88</v>
      </c>
      <c r="E34" s="76" t="s">
        <v>89</v>
      </c>
      <c r="F34" s="78">
        <v>5</v>
      </c>
      <c r="G34" s="98">
        <v>545.12</v>
      </c>
      <c r="H34" s="98">
        <f>G34*1.235</f>
        <v>673.22320000000002</v>
      </c>
      <c r="I34" s="106">
        <f>H34*F34</f>
        <v>3366.116</v>
      </c>
      <c r="J34" s="53"/>
      <c r="L34" s="89"/>
    </row>
    <row r="35" spans="1:12" ht="25.5" x14ac:dyDescent="0.2">
      <c r="A35" s="107" t="s">
        <v>86</v>
      </c>
      <c r="B35" s="99" t="s">
        <v>53</v>
      </c>
      <c r="C35" s="99">
        <v>7243</v>
      </c>
      <c r="D35" s="100" t="s">
        <v>87</v>
      </c>
      <c r="E35" s="99" t="s">
        <v>52</v>
      </c>
      <c r="F35" s="101">
        <v>106</v>
      </c>
      <c r="G35" s="102">
        <v>49.76</v>
      </c>
      <c r="H35" s="102">
        <f>G35*1.235</f>
        <v>61.453600000000002</v>
      </c>
      <c r="I35" s="108">
        <f>H35*F35</f>
        <v>6514.0816000000004</v>
      </c>
      <c r="J35" s="53"/>
      <c r="L35" s="89"/>
    </row>
    <row r="36" spans="1:12" ht="38.25" x14ac:dyDescent="0.2">
      <c r="A36" s="105" t="s">
        <v>90</v>
      </c>
      <c r="B36" s="76" t="s">
        <v>53</v>
      </c>
      <c r="C36" s="76">
        <v>92580</v>
      </c>
      <c r="D36" s="100" t="s">
        <v>91</v>
      </c>
      <c r="E36" s="76" t="s">
        <v>52</v>
      </c>
      <c r="F36" s="78">
        <v>106</v>
      </c>
      <c r="G36" s="98">
        <v>41.5</v>
      </c>
      <c r="H36" s="98">
        <f>G36*1.235</f>
        <v>51.252500000000005</v>
      </c>
      <c r="I36" s="106">
        <f>H36*F36</f>
        <v>5432.7650000000003</v>
      </c>
      <c r="J36" s="53"/>
      <c r="L36" s="89"/>
    </row>
    <row r="37" spans="1:12" ht="15.75" customHeight="1" thickBot="1" x14ac:dyDescent="0.25">
      <c r="A37" s="218"/>
      <c r="B37" s="219"/>
      <c r="C37" s="219"/>
      <c r="D37" s="219"/>
      <c r="E37" s="219"/>
      <c r="F37" s="220"/>
      <c r="G37" s="221" t="s">
        <v>109</v>
      </c>
      <c r="H37" s="221"/>
      <c r="I37" s="114">
        <f>SUM(I34:I36)</f>
        <v>15312.962599999999</v>
      </c>
      <c r="J37" s="53"/>
      <c r="L37" s="89"/>
    </row>
    <row r="38" spans="1:12" ht="15.75" customHeight="1" thickBot="1" x14ac:dyDescent="0.25">
      <c r="A38" s="197"/>
      <c r="B38" s="198"/>
      <c r="C38" s="198"/>
      <c r="D38" s="198"/>
      <c r="E38" s="198"/>
      <c r="F38" s="198"/>
      <c r="G38" s="198"/>
      <c r="H38" s="198"/>
      <c r="I38" s="199"/>
      <c r="J38" s="53"/>
      <c r="L38" s="89"/>
    </row>
    <row r="39" spans="1:12" ht="13.5" thickBot="1" x14ac:dyDescent="0.25">
      <c r="A39" s="96" t="s">
        <v>92</v>
      </c>
      <c r="B39" s="91"/>
      <c r="C39" s="97" t="s">
        <v>93</v>
      </c>
      <c r="D39" s="90"/>
      <c r="E39" s="91"/>
      <c r="F39" s="92"/>
      <c r="G39" s="93"/>
      <c r="H39" s="93"/>
      <c r="I39" s="94"/>
      <c r="J39" s="53"/>
      <c r="L39" s="89"/>
    </row>
    <row r="40" spans="1:12" ht="25.5" x14ac:dyDescent="0.2">
      <c r="A40" s="82" t="s">
        <v>4</v>
      </c>
      <c r="B40" s="83" t="s">
        <v>35</v>
      </c>
      <c r="C40" s="84" t="s">
        <v>0</v>
      </c>
      <c r="D40" s="84" t="s">
        <v>1</v>
      </c>
      <c r="E40" s="84" t="s">
        <v>2</v>
      </c>
      <c r="F40" s="84" t="s">
        <v>3</v>
      </c>
      <c r="G40" s="85" t="s">
        <v>49</v>
      </c>
      <c r="H40" s="84" t="s">
        <v>47</v>
      </c>
      <c r="I40" s="86" t="s">
        <v>48</v>
      </c>
      <c r="J40" s="53"/>
      <c r="L40" s="89"/>
    </row>
    <row r="41" spans="1:12" ht="25.5" x14ac:dyDescent="0.2">
      <c r="A41" s="105" t="s">
        <v>100</v>
      </c>
      <c r="B41" s="76" t="s">
        <v>53</v>
      </c>
      <c r="C41" s="76">
        <v>88484</v>
      </c>
      <c r="D41" s="100" t="s">
        <v>102</v>
      </c>
      <c r="E41" s="76" t="s">
        <v>52</v>
      </c>
      <c r="F41" s="78">
        <v>30.43</v>
      </c>
      <c r="G41" s="98">
        <v>2.48</v>
      </c>
      <c r="H41" s="98">
        <f>G41*1.235</f>
        <v>3.0628000000000002</v>
      </c>
      <c r="I41" s="106">
        <f>H41*F41</f>
        <v>93.201004000000012</v>
      </c>
      <c r="J41" s="53"/>
      <c r="L41" s="89"/>
    </row>
    <row r="42" spans="1:12" ht="25.5" x14ac:dyDescent="0.2">
      <c r="A42" s="107" t="s">
        <v>103</v>
      </c>
      <c r="B42" s="76" t="s">
        <v>53</v>
      </c>
      <c r="C42" s="76">
        <v>88485</v>
      </c>
      <c r="D42" s="77" t="s">
        <v>101</v>
      </c>
      <c r="E42" s="76" t="s">
        <v>52</v>
      </c>
      <c r="F42" s="76">
        <v>377.31</v>
      </c>
      <c r="G42" s="113">
        <v>2.09</v>
      </c>
      <c r="H42" s="98">
        <f>G42*1.235</f>
        <v>2.5811500000000001</v>
      </c>
      <c r="I42" s="106">
        <f>H42*F42</f>
        <v>973.89370650000001</v>
      </c>
      <c r="J42" s="53"/>
      <c r="L42" s="89"/>
    </row>
    <row r="43" spans="1:12" ht="38.25" x14ac:dyDescent="0.2">
      <c r="A43" s="105" t="s">
        <v>104</v>
      </c>
      <c r="B43" s="76" t="s">
        <v>53</v>
      </c>
      <c r="C43" s="76">
        <v>88488</v>
      </c>
      <c r="D43" s="77" t="s">
        <v>106</v>
      </c>
      <c r="E43" s="76" t="s">
        <v>52</v>
      </c>
      <c r="F43" s="76">
        <v>30.43</v>
      </c>
      <c r="G43" s="113">
        <v>14.53</v>
      </c>
      <c r="H43" s="98">
        <f>G43*1.235</f>
        <v>17.94455</v>
      </c>
      <c r="I43" s="106">
        <f>H43*F43</f>
        <v>546.05265650000001</v>
      </c>
      <c r="J43" s="53"/>
      <c r="L43" s="89"/>
    </row>
    <row r="44" spans="1:12" ht="38.25" x14ac:dyDescent="0.2">
      <c r="A44" s="107" t="s">
        <v>105</v>
      </c>
      <c r="B44" s="76" t="s">
        <v>53</v>
      </c>
      <c r="C44" s="76">
        <v>88489</v>
      </c>
      <c r="D44" s="77" t="s">
        <v>107</v>
      </c>
      <c r="E44" s="76" t="s">
        <v>52</v>
      </c>
      <c r="F44" s="76">
        <v>377.31</v>
      </c>
      <c r="G44" s="113">
        <v>12.76</v>
      </c>
      <c r="H44" s="98">
        <f>G44*1.235</f>
        <v>15.758600000000001</v>
      </c>
      <c r="I44" s="106">
        <f>H44*F44</f>
        <v>5945.8773660000006</v>
      </c>
      <c r="J44" s="53"/>
      <c r="L44" s="89"/>
    </row>
    <row r="45" spans="1:12" ht="39" thickBot="1" x14ac:dyDescent="0.25">
      <c r="A45" s="164" t="s">
        <v>112</v>
      </c>
      <c r="B45" s="110" t="s">
        <v>53</v>
      </c>
      <c r="C45" s="110">
        <v>102494</v>
      </c>
      <c r="D45" s="121" t="s">
        <v>113</v>
      </c>
      <c r="E45" s="110" t="s">
        <v>52</v>
      </c>
      <c r="F45" s="110">
        <v>75.27</v>
      </c>
      <c r="G45" s="165">
        <v>40.28</v>
      </c>
      <c r="H45" s="166">
        <f>G45*1.235</f>
        <v>49.745800000000003</v>
      </c>
      <c r="I45" s="112">
        <f>H45*F45</f>
        <v>3744.3663660000002</v>
      </c>
      <c r="J45" s="53"/>
      <c r="L45" s="89"/>
    </row>
    <row r="46" spans="1:12" ht="13.5" thickBot="1" x14ac:dyDescent="0.25">
      <c r="A46" s="200"/>
      <c r="B46" s="201"/>
      <c r="C46" s="201"/>
      <c r="D46" s="201"/>
      <c r="E46" s="201"/>
      <c r="F46" s="224"/>
      <c r="G46" s="222" t="s">
        <v>108</v>
      </c>
      <c r="H46" s="222"/>
      <c r="I46" s="163">
        <f>SUM(I41:I45)</f>
        <v>11303.391099</v>
      </c>
      <c r="J46" s="53"/>
      <c r="L46" s="89"/>
    </row>
    <row r="47" spans="1:12" ht="13.5" thickBot="1" x14ac:dyDescent="0.25">
      <c r="A47" s="200"/>
      <c r="B47" s="201"/>
      <c r="C47" s="201"/>
      <c r="D47" s="201"/>
      <c r="E47" s="201"/>
      <c r="F47" s="201"/>
      <c r="G47" s="201"/>
      <c r="H47" s="201"/>
      <c r="I47" s="202"/>
      <c r="J47" s="53"/>
      <c r="L47" s="89"/>
    </row>
    <row r="48" spans="1:12" ht="13.5" thickBot="1" x14ac:dyDescent="0.25">
      <c r="A48" s="116" t="s">
        <v>94</v>
      </c>
      <c r="B48" s="117"/>
      <c r="C48" s="217" t="s">
        <v>95</v>
      </c>
      <c r="D48" s="217"/>
      <c r="E48" s="117"/>
      <c r="F48" s="118"/>
      <c r="G48" s="119"/>
      <c r="H48" s="119"/>
      <c r="I48" s="120"/>
      <c r="J48" s="53"/>
      <c r="L48" s="89"/>
    </row>
    <row r="49" spans="1:12" ht="25.5" x14ac:dyDescent="0.2">
      <c r="A49" s="82" t="s">
        <v>4</v>
      </c>
      <c r="B49" s="83" t="s">
        <v>35</v>
      </c>
      <c r="C49" s="84" t="s">
        <v>0</v>
      </c>
      <c r="D49" s="84" t="s">
        <v>1</v>
      </c>
      <c r="E49" s="84" t="s">
        <v>2</v>
      </c>
      <c r="F49" s="84" t="s">
        <v>3</v>
      </c>
      <c r="G49" s="85" t="s">
        <v>49</v>
      </c>
      <c r="H49" s="84" t="s">
        <v>47</v>
      </c>
      <c r="I49" s="86" t="s">
        <v>48</v>
      </c>
      <c r="J49" s="53"/>
      <c r="L49" s="89"/>
    </row>
    <row r="50" spans="1:12" ht="25.5" x14ac:dyDescent="0.2">
      <c r="A50" s="105" t="s">
        <v>117</v>
      </c>
      <c r="B50" s="76" t="s">
        <v>53</v>
      </c>
      <c r="C50" s="77">
        <v>100701</v>
      </c>
      <c r="D50" s="77" t="s">
        <v>118</v>
      </c>
      <c r="E50" s="76" t="s">
        <v>52</v>
      </c>
      <c r="F50" s="78">
        <v>5.67</v>
      </c>
      <c r="G50" s="98">
        <v>408.09</v>
      </c>
      <c r="H50" s="98">
        <f>G50*1.235</f>
        <v>503.99115</v>
      </c>
      <c r="I50" s="106">
        <f>H50*F50</f>
        <v>2857.6298204999998</v>
      </c>
      <c r="J50" s="53"/>
      <c r="L50" s="89"/>
    </row>
    <row r="51" spans="1:12" ht="38.25" x14ac:dyDescent="0.2">
      <c r="A51" s="105" t="s">
        <v>119</v>
      </c>
      <c r="B51" s="76" t="s">
        <v>53</v>
      </c>
      <c r="C51" s="76">
        <v>91341</v>
      </c>
      <c r="D51" s="77" t="s">
        <v>120</v>
      </c>
      <c r="E51" s="76" t="s">
        <v>52</v>
      </c>
      <c r="F51" s="78">
        <v>7.76</v>
      </c>
      <c r="G51" s="98">
        <v>854.24</v>
      </c>
      <c r="H51" s="98">
        <f>G51*1.235</f>
        <v>1054.9864</v>
      </c>
      <c r="I51" s="106">
        <f>H51*F51</f>
        <v>8186.6944640000002</v>
      </c>
      <c r="J51" s="53"/>
      <c r="L51" s="89"/>
    </row>
    <row r="52" spans="1:12" ht="38.25" x14ac:dyDescent="0.2">
      <c r="A52" s="105" t="s">
        <v>121</v>
      </c>
      <c r="B52" s="76" t="s">
        <v>53</v>
      </c>
      <c r="C52" s="76">
        <v>94569</v>
      </c>
      <c r="D52" s="77" t="s">
        <v>122</v>
      </c>
      <c r="E52" s="76" t="s">
        <v>52</v>
      </c>
      <c r="F52" s="78">
        <v>2.34</v>
      </c>
      <c r="G52" s="98">
        <v>593.04999999999995</v>
      </c>
      <c r="H52" s="98">
        <f>G52*1.235</f>
        <v>732.41674999999998</v>
      </c>
      <c r="I52" s="106">
        <f>H52*F52</f>
        <v>1713.8551949999999</v>
      </c>
      <c r="J52" s="53"/>
      <c r="L52" s="89"/>
    </row>
    <row r="53" spans="1:12" ht="38.25" x14ac:dyDescent="0.2">
      <c r="A53" s="105" t="s">
        <v>123</v>
      </c>
      <c r="B53" s="76" t="s">
        <v>53</v>
      </c>
      <c r="C53" s="76">
        <v>94572</v>
      </c>
      <c r="D53" s="77" t="s">
        <v>124</v>
      </c>
      <c r="E53" s="76" t="s">
        <v>52</v>
      </c>
      <c r="F53" s="78">
        <v>4.5</v>
      </c>
      <c r="G53" s="98">
        <v>542.52</v>
      </c>
      <c r="H53" s="98">
        <f>G53*1.235</f>
        <v>670.01220000000001</v>
      </c>
      <c r="I53" s="106">
        <f>H53*F53</f>
        <v>3015.0549000000001</v>
      </c>
      <c r="J53" s="53"/>
      <c r="L53" s="89"/>
    </row>
    <row r="54" spans="1:12" ht="38.25" x14ac:dyDescent="0.2">
      <c r="A54" s="105" t="s">
        <v>125</v>
      </c>
      <c r="B54" s="76" t="s">
        <v>53</v>
      </c>
      <c r="C54" s="76">
        <v>94570</v>
      </c>
      <c r="D54" s="77" t="s">
        <v>126</v>
      </c>
      <c r="E54" s="76" t="s">
        <v>52</v>
      </c>
      <c r="F54" s="78">
        <v>0.8</v>
      </c>
      <c r="G54" s="98">
        <v>378.68</v>
      </c>
      <c r="H54" s="98">
        <f>G54*1.235</f>
        <v>467.66980000000007</v>
      </c>
      <c r="I54" s="106">
        <f>H54*F54</f>
        <v>374.13584000000009</v>
      </c>
      <c r="J54" s="53"/>
      <c r="L54" s="89"/>
    </row>
    <row r="55" spans="1:12" ht="15.75" customHeight="1" thickBot="1" x14ac:dyDescent="0.25">
      <c r="A55" s="167"/>
      <c r="B55" s="148"/>
      <c r="C55" s="148"/>
      <c r="D55" s="149"/>
      <c r="E55" s="148"/>
      <c r="F55" s="150"/>
      <c r="G55" s="225" t="s">
        <v>127</v>
      </c>
      <c r="H55" s="225"/>
      <c r="I55" s="168">
        <f>SUM(I50:I54)</f>
        <v>16147.370219500002</v>
      </c>
      <c r="J55" s="53"/>
      <c r="L55" s="89"/>
    </row>
    <row r="56" spans="1:12" ht="15" customHeight="1" thickBot="1" x14ac:dyDescent="0.25">
      <c r="A56" s="200"/>
      <c r="B56" s="201"/>
      <c r="C56" s="201"/>
      <c r="D56" s="201"/>
      <c r="E56" s="201"/>
      <c r="F56" s="201"/>
      <c r="G56" s="201"/>
      <c r="H56" s="201"/>
      <c r="I56" s="202"/>
      <c r="J56" s="53"/>
      <c r="L56" s="89"/>
    </row>
    <row r="57" spans="1:12" ht="15.75" customHeight="1" thickBot="1" x14ac:dyDescent="0.25">
      <c r="A57" s="96" t="s">
        <v>96</v>
      </c>
      <c r="B57" s="91"/>
      <c r="C57" s="97" t="s">
        <v>97</v>
      </c>
      <c r="D57" s="90"/>
      <c r="E57" s="91"/>
      <c r="F57" s="92"/>
      <c r="G57" s="93"/>
      <c r="H57" s="93"/>
      <c r="I57" s="94"/>
      <c r="J57" s="53"/>
      <c r="L57" s="122"/>
    </row>
    <row r="58" spans="1:12" ht="26.25" thickBot="1" x14ac:dyDescent="0.25">
      <c r="A58" s="125" t="s">
        <v>4</v>
      </c>
      <c r="B58" s="126" t="s">
        <v>35</v>
      </c>
      <c r="C58" s="127" t="s">
        <v>0</v>
      </c>
      <c r="D58" s="127" t="s">
        <v>1</v>
      </c>
      <c r="E58" s="127" t="s">
        <v>2</v>
      </c>
      <c r="F58" s="127" t="s">
        <v>3</v>
      </c>
      <c r="G58" s="128" t="s">
        <v>49</v>
      </c>
      <c r="H58" s="127" t="s">
        <v>47</v>
      </c>
      <c r="I58" s="129" t="s">
        <v>48</v>
      </c>
      <c r="J58" s="53"/>
      <c r="L58" s="123"/>
    </row>
    <row r="59" spans="1:12" ht="63.75" x14ac:dyDescent="0.2">
      <c r="A59" s="169" t="s">
        <v>128</v>
      </c>
      <c r="B59" s="117" t="s">
        <v>53</v>
      </c>
      <c r="C59" s="117">
        <v>101785</v>
      </c>
      <c r="D59" s="170" t="s">
        <v>129</v>
      </c>
      <c r="E59" s="117" t="s">
        <v>89</v>
      </c>
      <c r="F59" s="118">
        <v>1</v>
      </c>
      <c r="G59" s="119">
        <v>507.14</v>
      </c>
      <c r="H59" s="119">
        <f>G59*1.235</f>
        <v>626.31790000000001</v>
      </c>
      <c r="I59" s="120">
        <f>H59*F59</f>
        <v>626.31790000000001</v>
      </c>
      <c r="J59" s="53"/>
      <c r="L59" s="89"/>
    </row>
    <row r="60" spans="1:12" x14ac:dyDescent="0.2">
      <c r="A60" s="105" t="s">
        <v>130</v>
      </c>
      <c r="B60" s="76" t="s">
        <v>53</v>
      </c>
      <c r="C60" s="76">
        <v>39451</v>
      </c>
      <c r="D60" s="100" t="s">
        <v>131</v>
      </c>
      <c r="E60" s="76" t="s">
        <v>89</v>
      </c>
      <c r="F60" s="78">
        <v>1</v>
      </c>
      <c r="G60" s="98">
        <v>169.25</v>
      </c>
      <c r="H60" s="98">
        <f>G60*1.235</f>
        <v>209.02375000000001</v>
      </c>
      <c r="I60" s="106">
        <f>H60*F60</f>
        <v>209.02375000000001</v>
      </c>
      <c r="J60" s="53"/>
      <c r="L60" s="89"/>
    </row>
    <row r="61" spans="1:12" x14ac:dyDescent="0.2">
      <c r="A61" s="105" t="s">
        <v>132</v>
      </c>
      <c r="B61" s="76" t="s">
        <v>53</v>
      </c>
      <c r="C61" s="76">
        <v>34709</v>
      </c>
      <c r="D61" s="100" t="s">
        <v>159</v>
      </c>
      <c r="E61" s="76" t="s">
        <v>89</v>
      </c>
      <c r="F61" s="78">
        <v>6</v>
      </c>
      <c r="G61" s="98">
        <v>63.88</v>
      </c>
      <c r="H61" s="98">
        <f t="shared" ref="H61:H75" si="3">G61*1.235</f>
        <v>78.891800000000003</v>
      </c>
      <c r="I61" s="106">
        <f t="shared" ref="I61:I75" si="4">H61*F61</f>
        <v>473.35080000000005</v>
      </c>
      <c r="J61" s="53"/>
      <c r="L61" s="89"/>
    </row>
    <row r="62" spans="1:12" ht="38.25" customHeight="1" x14ac:dyDescent="0.2">
      <c r="A62" s="105" t="s">
        <v>133</v>
      </c>
      <c r="B62" s="76" t="s">
        <v>53</v>
      </c>
      <c r="C62" s="76">
        <v>91925</v>
      </c>
      <c r="D62" s="77" t="s">
        <v>134</v>
      </c>
      <c r="E62" s="76" t="s">
        <v>116</v>
      </c>
      <c r="F62" s="78">
        <v>245.25</v>
      </c>
      <c r="G62" s="98">
        <v>4.34</v>
      </c>
      <c r="H62" s="98">
        <f t="shared" si="3"/>
        <v>5.3599000000000006</v>
      </c>
      <c r="I62" s="106">
        <f t="shared" si="4"/>
        <v>1314.5154750000002</v>
      </c>
      <c r="J62" s="53"/>
      <c r="L62" s="89"/>
    </row>
    <row r="63" spans="1:12" ht="42" customHeight="1" x14ac:dyDescent="0.2">
      <c r="A63" s="105" t="s">
        <v>135</v>
      </c>
      <c r="B63" s="76" t="s">
        <v>53</v>
      </c>
      <c r="C63" s="76">
        <v>91928</v>
      </c>
      <c r="D63" s="77" t="s">
        <v>138</v>
      </c>
      <c r="E63" s="76" t="s">
        <v>116</v>
      </c>
      <c r="F63" s="78">
        <v>39.58</v>
      </c>
      <c r="G63" s="98">
        <v>7.01</v>
      </c>
      <c r="H63" s="98">
        <f t="shared" si="3"/>
        <v>8.657350000000001</v>
      </c>
      <c r="I63" s="106">
        <f t="shared" si="4"/>
        <v>342.65791300000001</v>
      </c>
      <c r="J63" s="53"/>
      <c r="L63" s="89"/>
    </row>
    <row r="64" spans="1:12" ht="39.75" customHeight="1" x14ac:dyDescent="0.2">
      <c r="A64" s="105" t="s">
        <v>136</v>
      </c>
      <c r="B64" s="76" t="s">
        <v>53</v>
      </c>
      <c r="C64" s="76">
        <v>91930</v>
      </c>
      <c r="D64" s="77" t="s">
        <v>139</v>
      </c>
      <c r="E64" s="76" t="s">
        <v>116</v>
      </c>
      <c r="F64" s="78">
        <v>57.69</v>
      </c>
      <c r="G64" s="98">
        <v>9.58</v>
      </c>
      <c r="H64" s="98">
        <f t="shared" si="3"/>
        <v>11.831300000000001</v>
      </c>
      <c r="I64" s="106">
        <f t="shared" si="4"/>
        <v>682.54769699999997</v>
      </c>
      <c r="J64" s="53"/>
      <c r="L64" s="89"/>
    </row>
    <row r="65" spans="1:12" ht="38.25" x14ac:dyDescent="0.2">
      <c r="A65" s="105" t="s">
        <v>137</v>
      </c>
      <c r="B65" s="76" t="s">
        <v>53</v>
      </c>
      <c r="C65" s="76">
        <v>91834</v>
      </c>
      <c r="D65" s="100" t="s">
        <v>140</v>
      </c>
      <c r="E65" s="76" t="s">
        <v>116</v>
      </c>
      <c r="F65" s="78">
        <v>110.25</v>
      </c>
      <c r="G65" s="98">
        <v>8.01</v>
      </c>
      <c r="H65" s="98">
        <f t="shared" si="3"/>
        <v>9.8923500000000004</v>
      </c>
      <c r="I65" s="106">
        <f t="shared" si="4"/>
        <v>1090.6315875</v>
      </c>
      <c r="J65" s="53"/>
      <c r="L65" s="89"/>
    </row>
    <row r="66" spans="1:12" ht="38.25" x14ac:dyDescent="0.2">
      <c r="A66" s="105" t="s">
        <v>141</v>
      </c>
      <c r="B66" s="76" t="s">
        <v>53</v>
      </c>
      <c r="C66" s="76">
        <v>91836</v>
      </c>
      <c r="D66" s="100" t="s">
        <v>142</v>
      </c>
      <c r="E66" s="76" t="s">
        <v>116</v>
      </c>
      <c r="F66" s="78">
        <v>30</v>
      </c>
      <c r="G66" s="98">
        <v>10.47</v>
      </c>
      <c r="H66" s="98">
        <f t="shared" si="3"/>
        <v>12.930450000000002</v>
      </c>
      <c r="I66" s="106">
        <f t="shared" si="4"/>
        <v>387.91350000000006</v>
      </c>
      <c r="J66" s="53"/>
      <c r="L66" s="89"/>
    </row>
    <row r="67" spans="1:12" ht="25.5" x14ac:dyDescent="0.2">
      <c r="A67" s="105"/>
      <c r="B67" s="76" t="s">
        <v>53</v>
      </c>
      <c r="C67" s="76">
        <v>10569</v>
      </c>
      <c r="D67" s="100" t="s">
        <v>160</v>
      </c>
      <c r="E67" s="76" t="s">
        <v>89</v>
      </c>
      <c r="F67" s="78">
        <v>8</v>
      </c>
      <c r="G67" s="98">
        <v>4.43</v>
      </c>
      <c r="H67" s="98">
        <f t="shared" si="3"/>
        <v>5.47105</v>
      </c>
      <c r="I67" s="106">
        <f t="shared" si="4"/>
        <v>43.7684</v>
      </c>
      <c r="J67" s="53"/>
      <c r="L67" s="89"/>
    </row>
    <row r="68" spans="1:12" ht="39" customHeight="1" x14ac:dyDescent="0.2">
      <c r="A68" s="105" t="s">
        <v>143</v>
      </c>
      <c r="B68" s="76" t="s">
        <v>53</v>
      </c>
      <c r="C68" s="76">
        <v>91993</v>
      </c>
      <c r="D68" s="100" t="s">
        <v>144</v>
      </c>
      <c r="E68" s="76" t="s">
        <v>89</v>
      </c>
      <c r="F68" s="78">
        <v>2</v>
      </c>
      <c r="G68" s="98">
        <v>44.12</v>
      </c>
      <c r="H68" s="98">
        <f t="shared" si="3"/>
        <v>54.488199999999999</v>
      </c>
      <c r="I68" s="106">
        <f t="shared" si="4"/>
        <v>108.9764</v>
      </c>
      <c r="J68" s="53"/>
      <c r="L68" s="89"/>
    </row>
    <row r="69" spans="1:12" ht="38.25" x14ac:dyDescent="0.2">
      <c r="A69" s="105" t="s">
        <v>146</v>
      </c>
      <c r="B69" s="76" t="s">
        <v>53</v>
      </c>
      <c r="C69" s="76">
        <v>91997</v>
      </c>
      <c r="D69" s="100" t="s">
        <v>145</v>
      </c>
      <c r="E69" s="76" t="s">
        <v>89</v>
      </c>
      <c r="F69" s="78">
        <v>2</v>
      </c>
      <c r="G69" s="98">
        <v>34.85</v>
      </c>
      <c r="H69" s="98">
        <f t="shared" si="3"/>
        <v>43.039750000000005</v>
      </c>
      <c r="I69" s="106">
        <f t="shared" si="4"/>
        <v>86.07950000000001</v>
      </c>
      <c r="J69" s="53"/>
      <c r="L69" s="89"/>
    </row>
    <row r="70" spans="1:12" ht="38.25" x14ac:dyDescent="0.2">
      <c r="A70" s="105" t="s">
        <v>148</v>
      </c>
      <c r="B70" s="76" t="s">
        <v>53</v>
      </c>
      <c r="C70" s="76">
        <v>91996</v>
      </c>
      <c r="D70" s="100" t="s">
        <v>147</v>
      </c>
      <c r="E70" s="76" t="s">
        <v>89</v>
      </c>
      <c r="F70" s="78">
        <v>9</v>
      </c>
      <c r="G70" s="98">
        <v>32.71</v>
      </c>
      <c r="H70" s="98">
        <f t="shared" si="3"/>
        <v>40.396850000000008</v>
      </c>
      <c r="I70" s="106">
        <f t="shared" si="4"/>
        <v>363.57165000000009</v>
      </c>
      <c r="J70" s="53"/>
      <c r="L70" s="131"/>
    </row>
    <row r="71" spans="1:12" ht="38.25" x14ac:dyDescent="0.2">
      <c r="A71" s="105" t="s">
        <v>149</v>
      </c>
      <c r="B71" s="76" t="s">
        <v>53</v>
      </c>
      <c r="C71" s="76">
        <v>91953</v>
      </c>
      <c r="D71" s="100" t="s">
        <v>150</v>
      </c>
      <c r="E71" s="76" t="s">
        <v>89</v>
      </c>
      <c r="F71" s="78">
        <v>4</v>
      </c>
      <c r="G71" s="98">
        <v>27.24</v>
      </c>
      <c r="H71" s="98">
        <f t="shared" si="3"/>
        <v>33.641399999999997</v>
      </c>
      <c r="I71" s="106">
        <f t="shared" si="4"/>
        <v>134.56559999999999</v>
      </c>
      <c r="J71" s="53"/>
      <c r="L71" s="133"/>
    </row>
    <row r="72" spans="1:12" ht="38.25" x14ac:dyDescent="0.2">
      <c r="A72" s="105" t="s">
        <v>152</v>
      </c>
      <c r="B72" s="76" t="s">
        <v>53</v>
      </c>
      <c r="C72" s="76">
        <v>91967</v>
      </c>
      <c r="D72" s="100" t="s">
        <v>151</v>
      </c>
      <c r="E72" s="76" t="s">
        <v>89</v>
      </c>
      <c r="F72" s="78">
        <v>1</v>
      </c>
      <c r="G72" s="98">
        <v>58.72</v>
      </c>
      <c r="H72" s="98">
        <f t="shared" si="3"/>
        <v>72.519199999999998</v>
      </c>
      <c r="I72" s="106">
        <f t="shared" si="4"/>
        <v>72.519199999999998</v>
      </c>
      <c r="J72" s="53"/>
      <c r="L72" s="133"/>
    </row>
    <row r="73" spans="1:12" ht="38.25" x14ac:dyDescent="0.2">
      <c r="A73" s="105" t="s">
        <v>153</v>
      </c>
      <c r="B73" s="76" t="s">
        <v>53</v>
      </c>
      <c r="C73" s="76">
        <v>92023</v>
      </c>
      <c r="D73" s="100" t="s">
        <v>156</v>
      </c>
      <c r="E73" s="76" t="s">
        <v>89</v>
      </c>
      <c r="F73" s="78">
        <v>1</v>
      </c>
      <c r="G73" s="98">
        <v>48.39</v>
      </c>
      <c r="H73" s="98">
        <f t="shared" si="3"/>
        <v>59.761650000000003</v>
      </c>
      <c r="I73" s="106">
        <f t="shared" si="4"/>
        <v>59.761650000000003</v>
      </c>
      <c r="J73" s="53"/>
      <c r="L73" s="77"/>
    </row>
    <row r="74" spans="1:12" ht="25.5" x14ac:dyDescent="0.2">
      <c r="A74" s="105" t="s">
        <v>155</v>
      </c>
      <c r="B74" s="76" t="s">
        <v>53</v>
      </c>
      <c r="C74" s="76">
        <v>39391</v>
      </c>
      <c r="D74" s="100" t="s">
        <v>154</v>
      </c>
      <c r="E74" s="76" t="s">
        <v>89</v>
      </c>
      <c r="F74" s="78">
        <v>12</v>
      </c>
      <c r="G74" s="98">
        <v>50.4</v>
      </c>
      <c r="H74" s="98">
        <f t="shared" si="3"/>
        <v>62.244</v>
      </c>
      <c r="I74" s="106">
        <f t="shared" si="4"/>
        <v>746.928</v>
      </c>
      <c r="J74" s="53"/>
      <c r="L74" s="133"/>
    </row>
    <row r="75" spans="1:12" ht="26.25" thickBot="1" x14ac:dyDescent="0.25">
      <c r="A75" s="109" t="s">
        <v>157</v>
      </c>
      <c r="B75" s="110" t="s">
        <v>53</v>
      </c>
      <c r="C75" s="110">
        <v>73953</v>
      </c>
      <c r="D75" s="171" t="s">
        <v>158</v>
      </c>
      <c r="E75" s="110" t="s">
        <v>89</v>
      </c>
      <c r="F75" s="111">
        <v>8</v>
      </c>
      <c r="G75" s="166">
        <v>41.32</v>
      </c>
      <c r="H75" s="166">
        <f t="shared" si="3"/>
        <v>51.030200000000008</v>
      </c>
      <c r="I75" s="112">
        <f t="shared" si="4"/>
        <v>408.24160000000006</v>
      </c>
      <c r="J75" s="53"/>
      <c r="L75" s="133"/>
    </row>
    <row r="76" spans="1:12" ht="13.5" thickBot="1" x14ac:dyDescent="0.25">
      <c r="A76" s="95"/>
      <c r="B76" s="91"/>
      <c r="C76" s="97"/>
      <c r="D76" s="90"/>
      <c r="E76" s="91"/>
      <c r="F76" s="92"/>
      <c r="G76" s="226" t="s">
        <v>162</v>
      </c>
      <c r="H76" s="226"/>
      <c r="I76" s="172">
        <f>SUM(I59:I75)</f>
        <v>7151.3706224999987</v>
      </c>
      <c r="J76" s="53"/>
      <c r="L76" s="133"/>
    </row>
    <row r="77" spans="1:12" ht="13.5" thickBot="1" x14ac:dyDescent="0.25">
      <c r="A77" s="197"/>
      <c r="B77" s="198"/>
      <c r="C77" s="198"/>
      <c r="D77" s="198"/>
      <c r="E77" s="198"/>
      <c r="F77" s="198"/>
      <c r="G77" s="198"/>
      <c r="H77" s="198"/>
      <c r="I77" s="199"/>
      <c r="J77" s="53"/>
      <c r="L77" s="133"/>
    </row>
    <row r="78" spans="1:12" x14ac:dyDescent="0.2">
      <c r="A78" s="116" t="s">
        <v>98</v>
      </c>
      <c r="B78" s="117"/>
      <c r="C78" s="217" t="s">
        <v>99</v>
      </c>
      <c r="D78" s="217"/>
      <c r="E78" s="117"/>
      <c r="F78" s="118"/>
      <c r="G78" s="119"/>
      <c r="H78" s="119"/>
      <c r="I78" s="120"/>
      <c r="J78" s="53"/>
      <c r="L78" s="133"/>
    </row>
    <row r="79" spans="1:12" ht="13.5" thickBot="1" x14ac:dyDescent="0.25">
      <c r="A79" s="109" t="s">
        <v>161</v>
      </c>
      <c r="B79" s="110"/>
      <c r="C79" s="173" t="s">
        <v>192</v>
      </c>
      <c r="D79" s="173"/>
      <c r="E79" s="110"/>
      <c r="F79" s="111"/>
      <c r="G79" s="166"/>
      <c r="H79" s="166"/>
      <c r="I79" s="112"/>
      <c r="J79" s="53"/>
      <c r="L79" s="133"/>
    </row>
    <row r="80" spans="1:12" ht="14.25" customHeight="1" thickBot="1" x14ac:dyDescent="0.25">
      <c r="A80" s="125" t="s">
        <v>4</v>
      </c>
      <c r="B80" s="126" t="s">
        <v>35</v>
      </c>
      <c r="C80" s="127" t="s">
        <v>0</v>
      </c>
      <c r="D80" s="127" t="s">
        <v>1</v>
      </c>
      <c r="E80" s="127" t="s">
        <v>2</v>
      </c>
      <c r="F80" s="127" t="s">
        <v>3</v>
      </c>
      <c r="G80" s="128" t="s">
        <v>49</v>
      </c>
      <c r="H80" s="127" t="s">
        <v>47</v>
      </c>
      <c r="I80" s="129" t="s">
        <v>48</v>
      </c>
      <c r="J80" s="53"/>
      <c r="L80" s="133"/>
    </row>
    <row r="81" spans="1:12" ht="25.5" x14ac:dyDescent="0.2">
      <c r="A81" s="169" t="s">
        <v>195</v>
      </c>
      <c r="B81" s="117" t="s">
        <v>36</v>
      </c>
      <c r="C81" s="117">
        <v>9869</v>
      </c>
      <c r="D81" s="152" t="s">
        <v>181</v>
      </c>
      <c r="E81" s="117" t="s">
        <v>116</v>
      </c>
      <c r="F81" s="118">
        <v>18.2</v>
      </c>
      <c r="G81" s="119">
        <v>9.1999999999999993</v>
      </c>
      <c r="H81" s="119">
        <f>G81*1.235</f>
        <v>11.362</v>
      </c>
      <c r="I81" s="120">
        <f>H81*F81</f>
        <v>206.7884</v>
      </c>
      <c r="J81" s="53"/>
      <c r="L81" s="133"/>
    </row>
    <row r="82" spans="1:12" ht="25.5" x14ac:dyDescent="0.2">
      <c r="A82" s="105" t="s">
        <v>196</v>
      </c>
      <c r="B82" s="76" t="s">
        <v>36</v>
      </c>
      <c r="C82" s="76">
        <v>3527</v>
      </c>
      <c r="D82" s="77" t="s">
        <v>186</v>
      </c>
      <c r="E82" s="76" t="s">
        <v>183</v>
      </c>
      <c r="F82" s="78">
        <v>4</v>
      </c>
      <c r="G82" s="98">
        <v>3.68</v>
      </c>
      <c r="H82" s="98">
        <f t="shared" ref="H82:H92" si="5">G82*1.235</f>
        <v>4.5448000000000004</v>
      </c>
      <c r="I82" s="106">
        <f t="shared" ref="I82:I92" si="6">H82*F82</f>
        <v>18.179200000000002</v>
      </c>
      <c r="J82" s="53"/>
      <c r="L82" s="133"/>
    </row>
    <row r="83" spans="1:12" x14ac:dyDescent="0.2">
      <c r="A83" s="105" t="s">
        <v>197</v>
      </c>
      <c r="B83" s="76" t="s">
        <v>36</v>
      </c>
      <c r="C83" s="76">
        <v>3501</v>
      </c>
      <c r="D83" s="77" t="s">
        <v>179</v>
      </c>
      <c r="E83" s="76" t="s">
        <v>183</v>
      </c>
      <c r="F83" s="78">
        <v>2</v>
      </c>
      <c r="G83" s="98">
        <v>4.78</v>
      </c>
      <c r="H83" s="98">
        <f t="shared" si="5"/>
        <v>5.9033000000000007</v>
      </c>
      <c r="I83" s="106">
        <f t="shared" si="6"/>
        <v>11.806600000000001</v>
      </c>
      <c r="J83" s="53"/>
      <c r="L83" s="133"/>
    </row>
    <row r="84" spans="1:12" ht="25.5" x14ac:dyDescent="0.2">
      <c r="A84" s="105" t="s">
        <v>198</v>
      </c>
      <c r="B84" s="76" t="s">
        <v>184</v>
      </c>
      <c r="C84" s="76">
        <v>40048</v>
      </c>
      <c r="D84" s="77" t="s">
        <v>170</v>
      </c>
      <c r="E84" s="76" t="s">
        <v>183</v>
      </c>
      <c r="F84" s="78">
        <v>1</v>
      </c>
      <c r="G84" s="98">
        <v>956.78</v>
      </c>
      <c r="H84" s="98">
        <f t="shared" si="5"/>
        <v>1181.6233</v>
      </c>
      <c r="I84" s="106">
        <f t="shared" si="6"/>
        <v>1181.6233</v>
      </c>
      <c r="J84" s="53"/>
      <c r="L84" s="133"/>
    </row>
    <row r="85" spans="1:12" x14ac:dyDescent="0.2">
      <c r="A85" s="105" t="s">
        <v>199</v>
      </c>
      <c r="B85" s="76" t="s">
        <v>36</v>
      </c>
      <c r="C85" s="76">
        <v>11765</v>
      </c>
      <c r="D85" s="77" t="s">
        <v>177</v>
      </c>
      <c r="E85" s="76" t="s">
        <v>183</v>
      </c>
      <c r="F85" s="78">
        <v>1</v>
      </c>
      <c r="G85" s="98">
        <v>35.33</v>
      </c>
      <c r="H85" s="98">
        <f t="shared" si="5"/>
        <v>43.632550000000002</v>
      </c>
      <c r="I85" s="106">
        <f t="shared" si="6"/>
        <v>43.632550000000002</v>
      </c>
      <c r="J85" s="53"/>
      <c r="L85" s="133"/>
    </row>
    <row r="86" spans="1:12" ht="25.5" x14ac:dyDescent="0.2">
      <c r="A86" s="105" t="s">
        <v>200</v>
      </c>
      <c r="B86" s="76" t="s">
        <v>36</v>
      </c>
      <c r="C86" s="76">
        <v>9874</v>
      </c>
      <c r="D86" s="77" t="s">
        <v>180</v>
      </c>
      <c r="E86" s="76" t="s">
        <v>116</v>
      </c>
      <c r="F86" s="78">
        <v>25.3</v>
      </c>
      <c r="G86" s="98">
        <v>13.4</v>
      </c>
      <c r="H86" s="98">
        <f t="shared" si="5"/>
        <v>16.549000000000003</v>
      </c>
      <c r="I86" s="106">
        <f t="shared" si="6"/>
        <v>418.68970000000007</v>
      </c>
      <c r="J86" s="53"/>
      <c r="L86" s="115"/>
    </row>
    <row r="87" spans="1:12" x14ac:dyDescent="0.2">
      <c r="A87" s="105" t="s">
        <v>201</v>
      </c>
      <c r="B87" s="76" t="s">
        <v>36</v>
      </c>
      <c r="C87" s="76">
        <v>7141</v>
      </c>
      <c r="D87" s="77" t="s">
        <v>187</v>
      </c>
      <c r="E87" s="76" t="s">
        <v>183</v>
      </c>
      <c r="F87" s="78">
        <v>5</v>
      </c>
      <c r="G87" s="98">
        <v>9.98</v>
      </c>
      <c r="H87" s="98">
        <f t="shared" si="5"/>
        <v>12.325300000000002</v>
      </c>
      <c r="I87" s="106">
        <f t="shared" si="6"/>
        <v>61.626500000000007</v>
      </c>
      <c r="J87" s="53"/>
      <c r="L87" s="115"/>
    </row>
    <row r="88" spans="1:12" ht="25.5" x14ac:dyDescent="0.2">
      <c r="A88" s="105" t="s">
        <v>202</v>
      </c>
      <c r="B88" s="76" t="s">
        <v>36</v>
      </c>
      <c r="C88" s="76">
        <v>6013</v>
      </c>
      <c r="D88" s="77" t="s">
        <v>189</v>
      </c>
      <c r="E88" s="76" t="s">
        <v>183</v>
      </c>
      <c r="F88" s="78">
        <v>4</v>
      </c>
      <c r="G88" s="98">
        <v>77.66</v>
      </c>
      <c r="H88" s="98">
        <f t="shared" si="5"/>
        <v>95.9101</v>
      </c>
      <c r="I88" s="106">
        <f t="shared" si="6"/>
        <v>383.6404</v>
      </c>
      <c r="J88" s="53"/>
      <c r="L88" s="132"/>
    </row>
    <row r="89" spans="1:12" x14ac:dyDescent="0.2">
      <c r="A89" s="105" t="s">
        <v>203</v>
      </c>
      <c r="B89" s="76" t="s">
        <v>36</v>
      </c>
      <c r="C89" s="76">
        <v>6019</v>
      </c>
      <c r="D89" s="77" t="s">
        <v>178</v>
      </c>
      <c r="E89" s="76" t="s">
        <v>183</v>
      </c>
      <c r="F89" s="78">
        <v>1</v>
      </c>
      <c r="G89" s="98">
        <v>41.04</v>
      </c>
      <c r="H89" s="98">
        <f t="shared" si="5"/>
        <v>50.684400000000004</v>
      </c>
      <c r="I89" s="106">
        <f t="shared" si="6"/>
        <v>50.684400000000004</v>
      </c>
      <c r="J89" s="53"/>
      <c r="L89" s="132"/>
    </row>
    <row r="90" spans="1:12" ht="25.5" x14ac:dyDescent="0.2">
      <c r="A90" s="105" t="s">
        <v>204</v>
      </c>
      <c r="B90" s="76" t="s">
        <v>36</v>
      </c>
      <c r="C90" s="76">
        <v>9868</v>
      </c>
      <c r="D90" s="77" t="s">
        <v>182</v>
      </c>
      <c r="E90" s="76" t="s">
        <v>116</v>
      </c>
      <c r="F90" s="78">
        <v>51.2</v>
      </c>
      <c r="G90" s="98">
        <v>4.0999999999999996</v>
      </c>
      <c r="H90" s="98">
        <f t="shared" si="5"/>
        <v>5.0635000000000003</v>
      </c>
      <c r="I90" s="106">
        <f t="shared" si="6"/>
        <v>259.25120000000004</v>
      </c>
      <c r="J90" s="53"/>
      <c r="L90" s="138"/>
    </row>
    <row r="91" spans="1:12" ht="25.5" x14ac:dyDescent="0.2">
      <c r="A91" s="105" t="s">
        <v>205</v>
      </c>
      <c r="B91" s="76" t="s">
        <v>36</v>
      </c>
      <c r="C91" s="76">
        <v>3531</v>
      </c>
      <c r="D91" s="77" t="s">
        <v>185</v>
      </c>
      <c r="E91" s="76" t="s">
        <v>183</v>
      </c>
      <c r="F91" s="78">
        <v>25</v>
      </c>
      <c r="G91" s="98">
        <v>2.4700000000000002</v>
      </c>
      <c r="H91" s="98">
        <f t="shared" si="5"/>
        <v>3.0504500000000005</v>
      </c>
      <c r="I91" s="106">
        <f t="shared" si="6"/>
        <v>76.261250000000018</v>
      </c>
      <c r="J91" s="53"/>
      <c r="L91" s="130"/>
    </row>
    <row r="92" spans="1:12" x14ac:dyDescent="0.2">
      <c r="A92" s="105" t="s">
        <v>206</v>
      </c>
      <c r="B92" s="76" t="s">
        <v>36</v>
      </c>
      <c r="C92" s="76">
        <v>7139</v>
      </c>
      <c r="D92" s="77" t="s">
        <v>188</v>
      </c>
      <c r="E92" s="76" t="s">
        <v>183</v>
      </c>
      <c r="F92" s="78">
        <v>8</v>
      </c>
      <c r="G92" s="98">
        <v>1.335</v>
      </c>
      <c r="H92" s="98">
        <f t="shared" si="5"/>
        <v>1.648725</v>
      </c>
      <c r="I92" s="106">
        <f t="shared" si="6"/>
        <v>13.1898</v>
      </c>
      <c r="J92" s="53"/>
      <c r="L92" s="130"/>
    </row>
    <row r="93" spans="1:12" ht="25.5" x14ac:dyDescent="0.2">
      <c r="A93" s="105" t="s">
        <v>207</v>
      </c>
      <c r="B93" s="76" t="s">
        <v>36</v>
      </c>
      <c r="C93" s="76">
        <v>100858</v>
      </c>
      <c r="D93" s="77" t="s">
        <v>176</v>
      </c>
      <c r="E93" s="76" t="s">
        <v>89</v>
      </c>
      <c r="F93" s="78">
        <v>2</v>
      </c>
      <c r="G93" s="98">
        <v>466.01</v>
      </c>
      <c r="H93" s="98">
        <f>G93*1.235</f>
        <v>575.52235000000007</v>
      </c>
      <c r="I93" s="106">
        <f>H93*F93</f>
        <v>1151.0447000000001</v>
      </c>
      <c r="J93" s="53"/>
      <c r="L93" s="130"/>
    </row>
    <row r="94" spans="1:12" ht="51" x14ac:dyDescent="0.2">
      <c r="A94" s="105" t="s">
        <v>208</v>
      </c>
      <c r="B94" s="76" t="s">
        <v>36</v>
      </c>
      <c r="C94" s="76">
        <v>86932</v>
      </c>
      <c r="D94" s="77" t="s">
        <v>163</v>
      </c>
      <c r="E94" s="76" t="s">
        <v>89</v>
      </c>
      <c r="F94" s="78">
        <v>3</v>
      </c>
      <c r="G94" s="98">
        <v>467.86</v>
      </c>
      <c r="H94" s="98">
        <f>G94*1.235</f>
        <v>577.8071000000001</v>
      </c>
      <c r="I94" s="106">
        <f>H94*F94</f>
        <v>1733.4213000000004</v>
      </c>
      <c r="J94" s="53"/>
      <c r="L94" s="130"/>
    </row>
    <row r="95" spans="1:12" x14ac:dyDescent="0.2">
      <c r="A95" s="105" t="s">
        <v>209</v>
      </c>
      <c r="B95" s="76" t="s">
        <v>36</v>
      </c>
      <c r="C95" s="76">
        <v>1368</v>
      </c>
      <c r="D95" s="77" t="s">
        <v>190</v>
      </c>
      <c r="E95" s="76" t="s">
        <v>183</v>
      </c>
      <c r="F95" s="78">
        <v>2</v>
      </c>
      <c r="G95" s="98">
        <v>175.16</v>
      </c>
      <c r="H95" s="98">
        <f>G95*1.235</f>
        <v>216.32260000000002</v>
      </c>
      <c r="I95" s="106">
        <f>H95*F95</f>
        <v>432.64520000000005</v>
      </c>
      <c r="J95" s="53"/>
      <c r="L95" s="130"/>
    </row>
    <row r="96" spans="1:12" ht="13.5" thickBot="1" x14ac:dyDescent="0.25">
      <c r="A96" s="109"/>
      <c r="B96" s="110"/>
      <c r="C96" s="110"/>
      <c r="D96" s="121"/>
      <c r="E96" s="110"/>
      <c r="F96" s="111"/>
      <c r="G96" s="221" t="s">
        <v>210</v>
      </c>
      <c r="H96" s="221"/>
      <c r="I96" s="114">
        <f>SUM(I81:I95)</f>
        <v>6042.4845000000014</v>
      </c>
      <c r="J96" s="53"/>
      <c r="L96" s="130"/>
    </row>
    <row r="97" spans="1:12" ht="13.5" thickBot="1" x14ac:dyDescent="0.25">
      <c r="A97" s="197"/>
      <c r="B97" s="198"/>
      <c r="C97" s="198"/>
      <c r="D97" s="198"/>
      <c r="E97" s="198"/>
      <c r="F97" s="198"/>
      <c r="G97" s="198"/>
      <c r="H97" s="198"/>
      <c r="I97" s="199"/>
      <c r="J97" s="53"/>
      <c r="L97" s="130"/>
    </row>
    <row r="98" spans="1:12" ht="13.5" thickBot="1" x14ac:dyDescent="0.25">
      <c r="A98" s="174" t="s">
        <v>191</v>
      </c>
      <c r="B98" s="175"/>
      <c r="C98" s="176" t="s">
        <v>167</v>
      </c>
      <c r="D98" s="176"/>
      <c r="E98" s="175"/>
      <c r="F98" s="177"/>
      <c r="G98" s="178"/>
      <c r="H98" s="178"/>
      <c r="I98" s="179"/>
      <c r="J98" s="53"/>
      <c r="L98" s="130"/>
    </row>
    <row r="99" spans="1:12" ht="26.25" thickBot="1" x14ac:dyDescent="0.25">
      <c r="A99" s="125" t="s">
        <v>4</v>
      </c>
      <c r="B99" s="126" t="s">
        <v>35</v>
      </c>
      <c r="C99" s="127" t="s">
        <v>0</v>
      </c>
      <c r="D99" s="127" t="s">
        <v>1</v>
      </c>
      <c r="E99" s="127" t="s">
        <v>2</v>
      </c>
      <c r="F99" s="127" t="s">
        <v>3</v>
      </c>
      <c r="G99" s="128" t="s">
        <v>49</v>
      </c>
      <c r="H99" s="127" t="s">
        <v>47</v>
      </c>
      <c r="I99" s="129" t="s">
        <v>48</v>
      </c>
      <c r="J99" s="53"/>
      <c r="L99" s="130"/>
    </row>
    <row r="100" spans="1:12" x14ac:dyDescent="0.2">
      <c r="A100" s="169" t="s">
        <v>214</v>
      </c>
      <c r="B100" s="117" t="s">
        <v>213</v>
      </c>
      <c r="C100" s="117">
        <v>40005</v>
      </c>
      <c r="D100" s="117" t="s">
        <v>193</v>
      </c>
      <c r="E100" s="117" t="s">
        <v>89</v>
      </c>
      <c r="F100" s="118"/>
      <c r="G100" s="119">
        <v>17</v>
      </c>
      <c r="H100" s="119">
        <f>G100*1.235</f>
        <v>20.995000000000001</v>
      </c>
      <c r="I100" s="120">
        <f>H100*F100</f>
        <v>0</v>
      </c>
      <c r="J100" s="53"/>
      <c r="L100" s="130"/>
    </row>
    <row r="101" spans="1:12" x14ac:dyDescent="0.2">
      <c r="A101" s="105" t="s">
        <v>215</v>
      </c>
      <c r="B101" s="76" t="s">
        <v>213</v>
      </c>
      <c r="C101" s="76">
        <v>43193</v>
      </c>
      <c r="D101" s="76" t="s">
        <v>194</v>
      </c>
      <c r="E101" s="76" t="s">
        <v>89</v>
      </c>
      <c r="F101" s="78">
        <v>7</v>
      </c>
      <c r="G101" s="98">
        <v>22</v>
      </c>
      <c r="H101" s="98">
        <f t="shared" ref="H101:H104" si="7">G101*1.235</f>
        <v>27.17</v>
      </c>
      <c r="I101" s="106">
        <f t="shared" ref="I101:I119" si="8">H101*F101</f>
        <v>190.19</v>
      </c>
      <c r="J101" s="53"/>
      <c r="L101" s="130"/>
    </row>
    <row r="102" spans="1:12" x14ac:dyDescent="0.2">
      <c r="A102" s="105" t="s">
        <v>229</v>
      </c>
      <c r="B102" s="76" t="s">
        <v>213</v>
      </c>
      <c r="C102" s="76">
        <v>43197</v>
      </c>
      <c r="D102" s="76" t="s">
        <v>211</v>
      </c>
      <c r="E102" s="76" t="s">
        <v>89</v>
      </c>
      <c r="F102" s="78">
        <v>4</v>
      </c>
      <c r="G102" s="98">
        <v>20</v>
      </c>
      <c r="H102" s="98">
        <f t="shared" si="7"/>
        <v>24.700000000000003</v>
      </c>
      <c r="I102" s="106">
        <f t="shared" si="8"/>
        <v>98.800000000000011</v>
      </c>
      <c r="J102" s="53"/>
      <c r="L102" s="130"/>
    </row>
    <row r="103" spans="1:12" x14ac:dyDescent="0.2">
      <c r="A103" s="105" t="s">
        <v>230</v>
      </c>
      <c r="B103" s="76" t="s">
        <v>213</v>
      </c>
      <c r="C103" s="76">
        <v>43135</v>
      </c>
      <c r="D103" s="76" t="s">
        <v>212</v>
      </c>
      <c r="E103" s="76" t="s">
        <v>89</v>
      </c>
      <c r="F103" s="78">
        <v>1</v>
      </c>
      <c r="G103" s="98">
        <v>75</v>
      </c>
      <c r="H103" s="98">
        <f t="shared" si="7"/>
        <v>92.625000000000014</v>
      </c>
      <c r="I103" s="106">
        <f t="shared" si="8"/>
        <v>92.625000000000014</v>
      </c>
      <c r="J103" s="53"/>
      <c r="L103" s="130"/>
    </row>
    <row r="104" spans="1:12" ht="25.5" x14ac:dyDescent="0.2">
      <c r="A104" s="105" t="s">
        <v>231</v>
      </c>
      <c r="B104" s="76" t="s">
        <v>213</v>
      </c>
      <c r="C104" s="76">
        <v>43136</v>
      </c>
      <c r="D104" s="130" t="s">
        <v>164</v>
      </c>
      <c r="E104" s="76" t="s">
        <v>89</v>
      </c>
      <c r="F104" s="78">
        <v>2</v>
      </c>
      <c r="G104" s="98">
        <v>180</v>
      </c>
      <c r="H104" s="98">
        <f t="shared" si="7"/>
        <v>222.3</v>
      </c>
      <c r="I104" s="106">
        <f t="shared" si="8"/>
        <v>444.6</v>
      </c>
      <c r="J104" s="53"/>
      <c r="L104" s="130"/>
    </row>
    <row r="105" spans="1:12" x14ac:dyDescent="0.2">
      <c r="A105" s="105" t="s">
        <v>232</v>
      </c>
      <c r="B105" s="76" t="s">
        <v>213</v>
      </c>
      <c r="C105" s="76">
        <v>43155</v>
      </c>
      <c r="D105" s="76" t="s">
        <v>216</v>
      </c>
      <c r="E105" s="76" t="s">
        <v>68</v>
      </c>
      <c r="F105" s="78">
        <v>4.5</v>
      </c>
      <c r="G105" s="98">
        <v>561.35</v>
      </c>
      <c r="H105" s="98">
        <f>G105*1.235</f>
        <v>693.2672500000001</v>
      </c>
      <c r="I105" s="106">
        <f t="shared" si="8"/>
        <v>3119.7026250000004</v>
      </c>
      <c r="J105" s="53"/>
      <c r="L105" s="130"/>
    </row>
    <row r="106" spans="1:12" x14ac:dyDescent="0.2">
      <c r="A106" s="105" t="s">
        <v>233</v>
      </c>
      <c r="B106" s="76" t="s">
        <v>213</v>
      </c>
      <c r="C106" s="76">
        <v>43154</v>
      </c>
      <c r="D106" s="130" t="s">
        <v>165</v>
      </c>
      <c r="E106" s="76" t="s">
        <v>68</v>
      </c>
      <c r="F106" s="78">
        <v>0.7</v>
      </c>
      <c r="G106" s="98">
        <v>561.35</v>
      </c>
      <c r="H106" s="98">
        <f t="shared" ref="H106:H119" si="9">G106*1.235</f>
        <v>693.2672500000001</v>
      </c>
      <c r="I106" s="106">
        <f t="shared" si="8"/>
        <v>485.28707500000002</v>
      </c>
      <c r="J106" s="53"/>
      <c r="L106" s="130"/>
    </row>
    <row r="107" spans="1:12" ht="38.25" x14ac:dyDescent="0.2">
      <c r="A107" s="105" t="s">
        <v>234</v>
      </c>
      <c r="B107" s="76" t="s">
        <v>213</v>
      </c>
      <c r="C107" s="76">
        <v>43153</v>
      </c>
      <c r="D107" s="130" t="s">
        <v>166</v>
      </c>
      <c r="E107" s="76" t="s">
        <v>68</v>
      </c>
      <c r="F107" s="78">
        <v>1.6</v>
      </c>
      <c r="G107" s="98">
        <v>610.55999999999995</v>
      </c>
      <c r="H107" s="98">
        <f t="shared" si="9"/>
        <v>754.04160000000002</v>
      </c>
      <c r="I107" s="106">
        <f t="shared" si="8"/>
        <v>1206.4665600000001</v>
      </c>
      <c r="J107" s="53"/>
      <c r="L107" s="130"/>
    </row>
    <row r="108" spans="1:12" x14ac:dyDescent="0.2">
      <c r="A108" s="105" t="s">
        <v>235</v>
      </c>
      <c r="B108" s="76" t="s">
        <v>213</v>
      </c>
      <c r="C108" s="76">
        <v>43163</v>
      </c>
      <c r="D108" s="130" t="s">
        <v>217</v>
      </c>
      <c r="E108" s="76" t="s">
        <v>89</v>
      </c>
      <c r="F108" s="78">
        <v>3</v>
      </c>
      <c r="G108" s="98">
        <v>23.1</v>
      </c>
      <c r="H108" s="98">
        <f t="shared" si="9"/>
        <v>28.528500000000005</v>
      </c>
      <c r="I108" s="106">
        <f t="shared" si="8"/>
        <v>85.58550000000001</v>
      </c>
      <c r="J108" s="53"/>
      <c r="L108" s="130"/>
    </row>
    <row r="109" spans="1:12" x14ac:dyDescent="0.2">
      <c r="A109" s="105" t="s">
        <v>236</v>
      </c>
      <c r="B109" s="76" t="s">
        <v>213</v>
      </c>
      <c r="C109" s="76">
        <v>43162</v>
      </c>
      <c r="D109" s="130" t="s">
        <v>218</v>
      </c>
      <c r="E109" s="76" t="s">
        <v>89</v>
      </c>
      <c r="F109" s="78">
        <v>3</v>
      </c>
      <c r="G109" s="98">
        <v>15.2</v>
      </c>
      <c r="H109" s="98">
        <f t="shared" si="9"/>
        <v>18.772000000000002</v>
      </c>
      <c r="I109" s="106">
        <f t="shared" si="8"/>
        <v>56.316000000000003</v>
      </c>
      <c r="J109" s="53"/>
      <c r="L109" s="130"/>
    </row>
    <row r="110" spans="1:12" x14ac:dyDescent="0.2">
      <c r="A110" s="105" t="s">
        <v>237</v>
      </c>
      <c r="B110" s="76" t="s">
        <v>213</v>
      </c>
      <c r="C110" s="76">
        <v>43159</v>
      </c>
      <c r="D110" s="130" t="s">
        <v>219</v>
      </c>
      <c r="E110" s="76" t="s">
        <v>89</v>
      </c>
      <c r="F110" s="78">
        <v>2</v>
      </c>
      <c r="G110" s="98">
        <v>12.45</v>
      </c>
      <c r="H110" s="98">
        <f t="shared" si="9"/>
        <v>15.37575</v>
      </c>
      <c r="I110" s="106">
        <f t="shared" si="8"/>
        <v>30.7515</v>
      </c>
      <c r="J110" s="53"/>
      <c r="L110" s="130"/>
    </row>
    <row r="111" spans="1:12" ht="25.5" x14ac:dyDescent="0.2">
      <c r="A111" s="105" t="s">
        <v>238</v>
      </c>
      <c r="B111" s="76" t="s">
        <v>36</v>
      </c>
      <c r="C111" s="76">
        <v>37948</v>
      </c>
      <c r="D111" s="130" t="s">
        <v>220</v>
      </c>
      <c r="E111" s="76" t="s">
        <v>89</v>
      </c>
      <c r="F111" s="78">
        <v>3</v>
      </c>
      <c r="G111" s="98">
        <v>2.15</v>
      </c>
      <c r="H111" s="98">
        <f t="shared" si="9"/>
        <v>2.6552500000000001</v>
      </c>
      <c r="I111" s="106">
        <f t="shared" si="8"/>
        <v>7.9657499999999999</v>
      </c>
      <c r="J111" s="53"/>
      <c r="L111" s="130"/>
    </row>
    <row r="112" spans="1:12" x14ac:dyDescent="0.2">
      <c r="A112" s="105" t="s">
        <v>239</v>
      </c>
      <c r="B112" s="76" t="s">
        <v>213</v>
      </c>
      <c r="C112" s="76">
        <v>43156</v>
      </c>
      <c r="D112" s="130" t="s">
        <v>221</v>
      </c>
      <c r="E112" s="76" t="s">
        <v>89</v>
      </c>
      <c r="F112" s="78">
        <v>2</v>
      </c>
      <c r="G112" s="98">
        <v>24.31</v>
      </c>
      <c r="H112" s="98">
        <f t="shared" si="9"/>
        <v>30.022850000000002</v>
      </c>
      <c r="I112" s="106">
        <f t="shared" si="8"/>
        <v>60.045700000000004</v>
      </c>
      <c r="J112" s="53"/>
      <c r="L112" s="130"/>
    </row>
    <row r="113" spans="1:12" x14ac:dyDescent="0.2">
      <c r="A113" s="105" t="s">
        <v>240</v>
      </c>
      <c r="B113" s="76" t="s">
        <v>36</v>
      </c>
      <c r="C113" s="76">
        <v>20140</v>
      </c>
      <c r="D113" s="130" t="s">
        <v>222</v>
      </c>
      <c r="E113" s="76" t="s">
        <v>89</v>
      </c>
      <c r="F113" s="78">
        <v>4</v>
      </c>
      <c r="G113" s="98">
        <v>4.6500000000000004</v>
      </c>
      <c r="H113" s="98">
        <f t="shared" si="9"/>
        <v>5.7427500000000009</v>
      </c>
      <c r="I113" s="106">
        <f t="shared" si="8"/>
        <v>22.971000000000004</v>
      </c>
      <c r="J113" s="53"/>
      <c r="L113" s="130"/>
    </row>
    <row r="114" spans="1:12" x14ac:dyDescent="0.2">
      <c r="A114" s="105" t="s">
        <v>241</v>
      </c>
      <c r="B114" s="76" t="s">
        <v>213</v>
      </c>
      <c r="C114" s="76">
        <v>43175</v>
      </c>
      <c r="D114" s="130" t="s">
        <v>223</v>
      </c>
      <c r="E114" s="76" t="s">
        <v>89</v>
      </c>
      <c r="F114" s="78">
        <v>4</v>
      </c>
      <c r="G114" s="98">
        <v>39.229999999999997</v>
      </c>
      <c r="H114" s="98">
        <f t="shared" si="9"/>
        <v>48.44905</v>
      </c>
      <c r="I114" s="106">
        <f t="shared" si="8"/>
        <v>193.7962</v>
      </c>
      <c r="J114" s="53"/>
      <c r="L114" s="130"/>
    </row>
    <row r="115" spans="1:12" ht="25.5" x14ac:dyDescent="0.2">
      <c r="A115" s="105" t="s">
        <v>242</v>
      </c>
      <c r="B115" s="76" t="s">
        <v>213</v>
      </c>
      <c r="C115" s="76">
        <v>43179</v>
      </c>
      <c r="D115" s="130" t="s">
        <v>224</v>
      </c>
      <c r="E115" s="76" t="s">
        <v>89</v>
      </c>
      <c r="F115" s="78">
        <v>5</v>
      </c>
      <c r="G115" s="98">
        <v>10.84</v>
      </c>
      <c r="H115" s="98">
        <f t="shared" si="9"/>
        <v>13.387400000000001</v>
      </c>
      <c r="I115" s="106">
        <f t="shared" si="8"/>
        <v>66.937000000000012</v>
      </c>
      <c r="J115" s="53"/>
      <c r="L115" s="130"/>
    </row>
    <row r="116" spans="1:12" ht="25.5" x14ac:dyDescent="0.2">
      <c r="A116" s="105" t="s">
        <v>243</v>
      </c>
      <c r="B116" s="76" t="s">
        <v>213</v>
      </c>
      <c r="C116" s="76">
        <v>43004</v>
      </c>
      <c r="D116" s="130" t="s">
        <v>225</v>
      </c>
      <c r="E116" s="76" t="s">
        <v>89</v>
      </c>
      <c r="F116" s="78">
        <v>3</v>
      </c>
      <c r="G116" s="98">
        <v>10.41</v>
      </c>
      <c r="H116" s="98">
        <f t="shared" si="9"/>
        <v>12.856350000000001</v>
      </c>
      <c r="I116" s="106">
        <f t="shared" si="8"/>
        <v>38.569050000000004</v>
      </c>
      <c r="J116" s="53"/>
      <c r="L116" s="130"/>
    </row>
    <row r="117" spans="1:12" x14ac:dyDescent="0.2">
      <c r="A117" s="105" t="s">
        <v>244</v>
      </c>
      <c r="B117" s="76" t="s">
        <v>213</v>
      </c>
      <c r="C117" s="76">
        <v>43212</v>
      </c>
      <c r="D117" s="130" t="s">
        <v>226</v>
      </c>
      <c r="E117" s="76" t="s">
        <v>116</v>
      </c>
      <c r="F117" s="78">
        <v>23.9</v>
      </c>
      <c r="G117" s="98">
        <v>30.12</v>
      </c>
      <c r="H117" s="98">
        <f t="shared" si="9"/>
        <v>37.198200000000007</v>
      </c>
      <c r="I117" s="106">
        <f t="shared" si="8"/>
        <v>889.03698000000009</v>
      </c>
      <c r="J117" s="53"/>
      <c r="L117" s="130"/>
    </row>
    <row r="118" spans="1:12" x14ac:dyDescent="0.2">
      <c r="A118" s="105" t="s">
        <v>245</v>
      </c>
      <c r="B118" s="76" t="s">
        <v>213</v>
      </c>
      <c r="C118" s="76">
        <v>43215</v>
      </c>
      <c r="D118" s="130" t="s">
        <v>227</v>
      </c>
      <c r="E118" s="76" t="s">
        <v>116</v>
      </c>
      <c r="F118" s="78">
        <v>13.5</v>
      </c>
      <c r="G118" s="98">
        <v>18.07</v>
      </c>
      <c r="H118" s="98">
        <f t="shared" si="9"/>
        <v>22.316450000000003</v>
      </c>
      <c r="I118" s="106">
        <f t="shared" si="8"/>
        <v>301.27207500000003</v>
      </c>
      <c r="J118" s="53"/>
      <c r="L118" s="130"/>
    </row>
    <row r="119" spans="1:12" ht="13.5" thickBot="1" x14ac:dyDescent="0.25">
      <c r="A119" s="109" t="s">
        <v>246</v>
      </c>
      <c r="B119" s="110" t="s">
        <v>57</v>
      </c>
      <c r="C119" s="110" t="s">
        <v>62</v>
      </c>
      <c r="D119" s="145" t="s">
        <v>228</v>
      </c>
      <c r="E119" s="110" t="s">
        <v>89</v>
      </c>
      <c r="F119" s="111">
        <v>2</v>
      </c>
      <c r="G119" s="166">
        <v>7.5</v>
      </c>
      <c r="H119" s="166">
        <f t="shared" si="9"/>
        <v>9.2625000000000011</v>
      </c>
      <c r="I119" s="112">
        <f t="shared" si="8"/>
        <v>18.525000000000002</v>
      </c>
      <c r="J119" s="53"/>
      <c r="L119" s="130"/>
    </row>
    <row r="120" spans="1:12" ht="13.5" thickBot="1" x14ac:dyDescent="0.25">
      <c r="A120" s="180"/>
      <c r="B120" s="181"/>
      <c r="C120" s="182"/>
      <c r="D120" s="183"/>
      <c r="E120" s="181"/>
      <c r="F120" s="184"/>
      <c r="G120" s="221" t="s">
        <v>260</v>
      </c>
      <c r="H120" s="221"/>
      <c r="I120" s="185">
        <f>SUM(I100:I119)</f>
        <v>7409.4430149999998</v>
      </c>
      <c r="J120" s="53"/>
      <c r="L120" s="130"/>
    </row>
    <row r="121" spans="1:12" ht="13.5" thickBot="1" x14ac:dyDescent="0.25">
      <c r="A121" s="197"/>
      <c r="B121" s="198"/>
      <c r="C121" s="198"/>
      <c r="D121" s="198"/>
      <c r="E121" s="198"/>
      <c r="F121" s="198"/>
      <c r="G121" s="198"/>
      <c r="H121" s="198"/>
      <c r="I121" s="199"/>
      <c r="J121" s="53"/>
      <c r="L121" s="130"/>
    </row>
    <row r="122" spans="1:12" ht="13.5" thickBot="1" x14ac:dyDescent="0.25">
      <c r="A122" s="186" t="s">
        <v>168</v>
      </c>
      <c r="B122" s="175"/>
      <c r="C122" s="227" t="s">
        <v>169</v>
      </c>
      <c r="D122" s="227"/>
      <c r="E122" s="175"/>
      <c r="F122" s="177"/>
      <c r="G122" s="178"/>
      <c r="H122" s="178"/>
      <c r="I122" s="179"/>
      <c r="J122" s="53"/>
      <c r="L122" s="130"/>
    </row>
    <row r="123" spans="1:12" ht="12.75" customHeight="1" thickBot="1" x14ac:dyDescent="0.25">
      <c r="A123" s="125" t="s">
        <v>4</v>
      </c>
      <c r="B123" s="126" t="s">
        <v>35</v>
      </c>
      <c r="C123" s="127" t="s">
        <v>0</v>
      </c>
      <c r="D123" s="127" t="s">
        <v>1</v>
      </c>
      <c r="E123" s="127" t="s">
        <v>2</v>
      </c>
      <c r="F123" s="127" t="s">
        <v>3</v>
      </c>
      <c r="G123" s="128" t="s">
        <v>49</v>
      </c>
      <c r="H123" s="127" t="s">
        <v>47</v>
      </c>
      <c r="I123" s="129" t="s">
        <v>48</v>
      </c>
      <c r="J123" s="53"/>
      <c r="L123" s="130"/>
    </row>
    <row r="124" spans="1:12" ht="30.75" customHeight="1" x14ac:dyDescent="0.2">
      <c r="A124" s="169" t="s">
        <v>171</v>
      </c>
      <c r="B124" s="117" t="s">
        <v>85</v>
      </c>
      <c r="C124" s="117">
        <v>47980</v>
      </c>
      <c r="D124" s="152" t="s">
        <v>174</v>
      </c>
      <c r="E124" s="117" t="s">
        <v>89</v>
      </c>
      <c r="F124" s="118">
        <v>2</v>
      </c>
      <c r="G124" s="119">
        <v>245</v>
      </c>
      <c r="H124" s="119">
        <f>G124*1.235</f>
        <v>302.57500000000005</v>
      </c>
      <c r="I124" s="120">
        <f>H124*F124</f>
        <v>605.15000000000009</v>
      </c>
      <c r="J124" s="53"/>
      <c r="L124" s="130"/>
    </row>
    <row r="125" spans="1:12" x14ac:dyDescent="0.2">
      <c r="A125" s="105" t="s">
        <v>172</v>
      </c>
      <c r="B125" s="76" t="s">
        <v>85</v>
      </c>
      <c r="C125" s="76">
        <v>43865</v>
      </c>
      <c r="D125" s="76" t="s">
        <v>247</v>
      </c>
      <c r="E125" s="76" t="s">
        <v>116</v>
      </c>
      <c r="F125" s="78">
        <v>16.7</v>
      </c>
      <c r="G125" s="98">
        <v>55.42</v>
      </c>
      <c r="H125" s="98">
        <f t="shared" ref="H125:H129" si="10">G125*1.235</f>
        <v>68.443700000000007</v>
      </c>
      <c r="I125" s="106">
        <f t="shared" ref="I125:I129" si="11">H125*F125</f>
        <v>1143.0097900000001</v>
      </c>
      <c r="J125" s="53"/>
      <c r="L125" s="130"/>
    </row>
    <row r="126" spans="1:12" x14ac:dyDescent="0.2">
      <c r="A126" s="105" t="s">
        <v>173</v>
      </c>
      <c r="B126" s="76" t="s">
        <v>213</v>
      </c>
      <c r="C126" s="76">
        <v>42895</v>
      </c>
      <c r="D126" s="76" t="s">
        <v>249</v>
      </c>
      <c r="E126" s="76" t="s">
        <v>52</v>
      </c>
      <c r="F126" s="78">
        <v>1.9</v>
      </c>
      <c r="G126" s="98">
        <v>280.36</v>
      </c>
      <c r="H126" s="98">
        <f t="shared" si="10"/>
        <v>346.24460000000005</v>
      </c>
      <c r="I126" s="106">
        <f t="shared" si="11"/>
        <v>657.8647400000001</v>
      </c>
      <c r="J126" s="53"/>
      <c r="L126" s="130"/>
    </row>
    <row r="127" spans="1:12" ht="38.25" x14ac:dyDescent="0.2">
      <c r="A127" s="105" t="s">
        <v>248</v>
      </c>
      <c r="B127" s="76" t="s">
        <v>85</v>
      </c>
      <c r="C127" s="76">
        <v>86901</v>
      </c>
      <c r="D127" s="77" t="s">
        <v>251</v>
      </c>
      <c r="E127" s="76" t="s">
        <v>183</v>
      </c>
      <c r="F127" s="78">
        <v>4</v>
      </c>
      <c r="G127" s="98">
        <v>115.95</v>
      </c>
      <c r="H127" s="98">
        <f t="shared" si="10"/>
        <v>143.19825</v>
      </c>
      <c r="I127" s="106">
        <f t="shared" si="11"/>
        <v>572.79300000000001</v>
      </c>
      <c r="J127" s="53"/>
      <c r="L127" s="130"/>
    </row>
    <row r="128" spans="1:12" ht="51" x14ac:dyDescent="0.2">
      <c r="A128" s="105" t="s">
        <v>253</v>
      </c>
      <c r="B128" s="76" t="s">
        <v>36</v>
      </c>
      <c r="C128" s="76">
        <v>38364</v>
      </c>
      <c r="D128" s="77" t="s">
        <v>252</v>
      </c>
      <c r="E128" s="76" t="s">
        <v>183</v>
      </c>
      <c r="F128" s="78">
        <v>1</v>
      </c>
      <c r="G128" s="98">
        <v>676.1</v>
      </c>
      <c r="H128" s="98">
        <f t="shared" si="10"/>
        <v>834.98350000000005</v>
      </c>
      <c r="I128" s="106">
        <f t="shared" si="11"/>
        <v>834.98350000000005</v>
      </c>
      <c r="J128" s="53"/>
      <c r="L128" s="130"/>
    </row>
    <row r="129" spans="1:12" ht="25.5" x14ac:dyDescent="0.2">
      <c r="A129" s="105" t="s">
        <v>254</v>
      </c>
      <c r="B129" s="76" t="s">
        <v>213</v>
      </c>
      <c r="C129" s="76">
        <v>86915</v>
      </c>
      <c r="D129" s="77" t="s">
        <v>250</v>
      </c>
      <c r="E129" s="76" t="s">
        <v>89</v>
      </c>
      <c r="F129" s="78">
        <v>7</v>
      </c>
      <c r="G129" s="98">
        <v>88.63</v>
      </c>
      <c r="H129" s="98">
        <f t="shared" si="10"/>
        <v>109.45805</v>
      </c>
      <c r="I129" s="106">
        <f t="shared" si="11"/>
        <v>766.20635000000004</v>
      </c>
      <c r="J129" s="53"/>
      <c r="L129" s="130"/>
    </row>
    <row r="130" spans="1:12" ht="13.5" thickBot="1" x14ac:dyDescent="0.25">
      <c r="A130" s="109" t="s">
        <v>173</v>
      </c>
      <c r="B130" s="110" t="s">
        <v>213</v>
      </c>
      <c r="C130" s="110">
        <v>95922</v>
      </c>
      <c r="D130" s="110" t="s">
        <v>175</v>
      </c>
      <c r="E130" s="110" t="s">
        <v>52</v>
      </c>
      <c r="F130" s="111">
        <v>270</v>
      </c>
      <c r="G130" s="166">
        <v>1.22</v>
      </c>
      <c r="H130" s="166">
        <f>G130*1.235</f>
        <v>1.5067000000000002</v>
      </c>
      <c r="I130" s="112">
        <f>H130*F130</f>
        <v>406.80900000000003</v>
      </c>
      <c r="J130" s="53"/>
      <c r="L130" s="130"/>
    </row>
    <row r="131" spans="1:12" ht="13.5" thickBot="1" x14ac:dyDescent="0.25">
      <c r="A131" s="186"/>
      <c r="B131" s="175"/>
      <c r="C131" s="187"/>
      <c r="D131" s="187"/>
      <c r="E131" s="175"/>
      <c r="F131" s="177"/>
      <c r="G131" s="221" t="s">
        <v>261</v>
      </c>
      <c r="H131" s="221"/>
      <c r="I131" s="163">
        <f>SUM(I124:I130)</f>
        <v>4986.8163800000011</v>
      </c>
      <c r="J131" s="53"/>
      <c r="L131" s="130"/>
    </row>
    <row r="132" spans="1:12" ht="13.5" customHeight="1" thickBot="1" x14ac:dyDescent="0.25">
      <c r="A132" s="208" t="s">
        <v>7</v>
      </c>
      <c r="B132" s="209"/>
      <c r="C132" s="209"/>
      <c r="D132" s="209"/>
      <c r="E132" s="209"/>
      <c r="F132" s="209"/>
      <c r="G132" s="209"/>
      <c r="H132" s="209"/>
      <c r="I132" s="137" t="s">
        <v>8</v>
      </c>
      <c r="J132" s="64"/>
      <c r="L132" s="130"/>
    </row>
    <row r="133" spans="1:12" ht="15.75" customHeight="1" x14ac:dyDescent="0.2">
      <c r="A133" s="208"/>
      <c r="B133" s="209"/>
      <c r="C133" s="209"/>
      <c r="D133" s="209"/>
      <c r="E133" s="209"/>
      <c r="F133" s="209"/>
      <c r="G133" s="209"/>
      <c r="H133" s="209"/>
      <c r="I133" s="212">
        <f>SUM(I131,I120,I96,I76,I55,I46,I37,I30,I18,I10)</f>
        <v>137178.41280650001</v>
      </c>
      <c r="J133" s="64"/>
      <c r="L133" s="77"/>
    </row>
    <row r="134" spans="1:12" ht="13.5" customHeight="1" thickBot="1" x14ac:dyDescent="0.25">
      <c r="A134" s="210"/>
      <c r="B134" s="211"/>
      <c r="C134" s="211"/>
      <c r="D134" s="211"/>
      <c r="E134" s="211"/>
      <c r="F134" s="211"/>
      <c r="G134" s="211"/>
      <c r="H134" s="211"/>
      <c r="I134" s="213"/>
      <c r="J134" s="63"/>
      <c r="L134" s="77"/>
    </row>
    <row r="135" spans="1:12" x14ac:dyDescent="0.2">
      <c r="A135" s="53"/>
      <c r="B135" s="53"/>
      <c r="C135" s="9"/>
      <c r="D135" s="9"/>
      <c r="E135" s="9"/>
      <c r="F135" s="9"/>
      <c r="G135" s="9"/>
      <c r="H135" s="9"/>
      <c r="I135" s="9"/>
      <c r="J135" s="53"/>
      <c r="L135" s="77"/>
    </row>
    <row r="136" spans="1:12" x14ac:dyDescent="0.2">
      <c r="A136" s="9"/>
      <c r="C136" s="9"/>
      <c r="D136" s="9"/>
      <c r="E136" s="9"/>
      <c r="F136" s="9"/>
      <c r="G136" s="9"/>
      <c r="H136" s="9"/>
      <c r="I136" s="52"/>
      <c r="J136" s="9"/>
      <c r="L136" s="77"/>
    </row>
    <row r="137" spans="1:12" x14ac:dyDescent="0.2">
      <c r="A137" s="9"/>
      <c r="B137" s="9"/>
      <c r="C137" s="205"/>
      <c r="D137" s="206"/>
      <c r="E137" s="206"/>
      <c r="F137" s="53"/>
      <c r="G137" s="53"/>
      <c r="H137" s="53"/>
      <c r="I137" s="72"/>
      <c r="J137" s="9"/>
      <c r="L137" s="77"/>
    </row>
    <row r="138" spans="1:12" x14ac:dyDescent="0.2">
      <c r="A138" s="9"/>
      <c r="B138" s="9"/>
      <c r="C138" s="206"/>
      <c r="D138" s="206"/>
      <c r="E138" s="206"/>
      <c r="F138" s="131"/>
      <c r="G138" s="53"/>
      <c r="H138" s="53"/>
      <c r="I138" s="72"/>
      <c r="J138" s="9"/>
    </row>
    <row r="139" spans="1:12" x14ac:dyDescent="0.2">
      <c r="A139" s="9"/>
      <c r="B139" s="9"/>
      <c r="C139" s="206"/>
      <c r="D139" s="206"/>
      <c r="E139" s="206"/>
      <c r="F139" s="72"/>
      <c r="G139" s="133"/>
      <c r="H139" s="72"/>
      <c r="I139" s="72"/>
      <c r="J139" s="9"/>
    </row>
    <row r="140" spans="1:12" ht="15" x14ac:dyDescent="0.25">
      <c r="A140" s="9"/>
      <c r="B140" s="9"/>
      <c r="C140" s="206"/>
      <c r="D140" s="206"/>
      <c r="E140" s="206"/>
      <c r="F140" s="72"/>
      <c r="G140" s="23"/>
      <c r="H140" s="72"/>
      <c r="I140" s="73"/>
      <c r="J140" s="9"/>
    </row>
    <row r="141" spans="1:12" x14ac:dyDescent="0.2">
      <c r="A141" s="9"/>
      <c r="B141" s="9"/>
      <c r="C141" s="206"/>
      <c r="D141" s="206"/>
      <c r="E141" s="206"/>
      <c r="F141" s="53"/>
      <c r="G141" s="53"/>
      <c r="H141" s="53"/>
      <c r="I141" s="53"/>
      <c r="J141" s="9"/>
    </row>
    <row r="142" spans="1:12" x14ac:dyDescent="0.2">
      <c r="D142" s="81"/>
    </row>
    <row r="144" spans="1:12" x14ac:dyDescent="0.2">
      <c r="G144" s="133"/>
    </row>
  </sheetData>
  <mergeCells count="30">
    <mergeCell ref="G55:H55"/>
    <mergeCell ref="G96:H96"/>
    <mergeCell ref="G76:H76"/>
    <mergeCell ref="C122:D122"/>
    <mergeCell ref="A97:I97"/>
    <mergeCell ref="A77:I77"/>
    <mergeCell ref="A56:I56"/>
    <mergeCell ref="A121:I121"/>
    <mergeCell ref="C137:E141"/>
    <mergeCell ref="A1:I1"/>
    <mergeCell ref="A132:H134"/>
    <mergeCell ref="I133:I134"/>
    <mergeCell ref="C4:D4"/>
    <mergeCell ref="C32:D32"/>
    <mergeCell ref="C78:D78"/>
    <mergeCell ref="C48:D48"/>
    <mergeCell ref="A37:F37"/>
    <mergeCell ref="G37:H37"/>
    <mergeCell ref="G46:H46"/>
    <mergeCell ref="G30:H30"/>
    <mergeCell ref="G18:H18"/>
    <mergeCell ref="A46:F46"/>
    <mergeCell ref="G131:H131"/>
    <mergeCell ref="G120:H120"/>
    <mergeCell ref="A11:I11"/>
    <mergeCell ref="G10:H10"/>
    <mergeCell ref="A31:I31"/>
    <mergeCell ref="A38:I38"/>
    <mergeCell ref="A47:I47"/>
    <mergeCell ref="A30:F30"/>
  </mergeCells>
  <phoneticPr fontId="18" type="noConversion"/>
  <conditionalFormatting sqref="L57:L58 L84:L93">
    <cfRule type="expression" dxfId="1" priority="3" stopIfTrue="1">
      <formula>$C57=1</formula>
    </cfRule>
    <cfRule type="expression" dxfId="0" priority="4" stopIfTrue="1">
      <formula>OR($C57=0,$C57=2,$C57=3,$C57=4)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  <headerFooter>
    <oddHeader xml:space="preserve">&amp;C&amp;"-,Negrito"PREFEITURA MUNICIPAL DE TUNÁPOLIS - SC
SETOR DE ENGENHARIA
&amp;"-,Regular" email: engenharia@tunapolis.sc.gov.br - Fone: 49 3632 1122&amp;"-,Negrito"
</oddHeader>
    <oddFooter xml:space="preserve">&amp;CTUNÁPOLIS,SC, 05 DE AGOSTO DE 2021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="85" zoomScaleNormal="85" zoomScalePageLayoutView="85" workbookViewId="0">
      <selection activeCell="I25" sqref="I25"/>
    </sheetView>
  </sheetViews>
  <sheetFormatPr defaultRowHeight="15" x14ac:dyDescent="0.25"/>
  <cols>
    <col min="1" max="1" width="4.7109375" customWidth="1"/>
    <col min="2" max="2" width="29.85546875" customWidth="1"/>
    <col min="3" max="3" width="19.42578125" customWidth="1"/>
    <col min="4" max="4" width="6.42578125" customWidth="1"/>
    <col min="5" max="5" width="13.42578125" bestFit="1" customWidth="1"/>
    <col min="6" max="6" width="5.7109375" customWidth="1"/>
    <col min="7" max="7" width="13.42578125" bestFit="1" customWidth="1"/>
    <col min="8" max="8" width="6.140625" customWidth="1"/>
    <col min="9" max="9" width="14.42578125" customWidth="1"/>
    <col min="17" max="17" width="14.42578125" bestFit="1" customWidth="1"/>
  </cols>
  <sheetData>
    <row r="1" spans="1:9" ht="15.75" thickBot="1" x14ac:dyDescent="0.3"/>
    <row r="2" spans="1:9" x14ac:dyDescent="0.25">
      <c r="A2" s="228" t="s">
        <v>45</v>
      </c>
      <c r="B2" s="229"/>
      <c r="C2" s="229"/>
      <c r="D2" s="229"/>
      <c r="E2" s="229"/>
      <c r="F2" s="229"/>
      <c r="G2" s="229"/>
      <c r="H2" s="229"/>
      <c r="I2" s="230"/>
    </row>
    <row r="3" spans="1:9" x14ac:dyDescent="0.25">
      <c r="A3" s="231"/>
      <c r="B3" s="232"/>
      <c r="C3" s="232"/>
      <c r="D3" s="232"/>
      <c r="E3" s="232"/>
      <c r="F3" s="232"/>
      <c r="G3" s="232"/>
      <c r="H3" s="232"/>
      <c r="I3" s="233"/>
    </row>
    <row r="4" spans="1:9" x14ac:dyDescent="0.25">
      <c r="A4" s="2"/>
      <c r="B4" s="3"/>
      <c r="C4" s="3"/>
      <c r="D4" s="234" t="s">
        <v>42</v>
      </c>
      <c r="E4" s="234"/>
      <c r="F4" s="234" t="s">
        <v>43</v>
      </c>
      <c r="G4" s="234"/>
      <c r="H4" s="234" t="s">
        <v>44</v>
      </c>
      <c r="I4" s="235"/>
    </row>
    <row r="5" spans="1:9" x14ac:dyDescent="0.25">
      <c r="A5" s="2" t="s">
        <v>37</v>
      </c>
      <c r="B5" s="3" t="s">
        <v>38</v>
      </c>
      <c r="C5" s="3" t="s">
        <v>39</v>
      </c>
      <c r="D5" s="3" t="s">
        <v>20</v>
      </c>
      <c r="E5" s="3" t="s">
        <v>40</v>
      </c>
      <c r="F5" s="3" t="s">
        <v>20</v>
      </c>
      <c r="G5" s="3" t="s">
        <v>40</v>
      </c>
      <c r="H5" s="3" t="s">
        <v>20</v>
      </c>
      <c r="I5" s="49" t="s">
        <v>40</v>
      </c>
    </row>
    <row r="6" spans="1:9" x14ac:dyDescent="0.25">
      <c r="A6" s="2">
        <v>1</v>
      </c>
      <c r="B6" s="46" t="s">
        <v>262</v>
      </c>
      <c r="C6" s="48">
        <f>'Orçamento '!I10</f>
        <v>13148.189639000002</v>
      </c>
      <c r="D6" s="47">
        <v>1</v>
      </c>
      <c r="E6" s="4">
        <f t="shared" ref="E6:E14" si="0">(C6*D6)</f>
        <v>13148.189639000002</v>
      </c>
      <c r="F6" s="47">
        <v>0</v>
      </c>
      <c r="G6" s="4">
        <f t="shared" ref="G6:G14" si="1">(C6*F6)</f>
        <v>0</v>
      </c>
      <c r="H6" s="47">
        <v>0</v>
      </c>
      <c r="I6" s="41">
        <f t="shared" ref="I6:I14" si="2">(C6*H6)</f>
        <v>0</v>
      </c>
    </row>
    <row r="7" spans="1:9" x14ac:dyDescent="0.25">
      <c r="A7" s="2">
        <v>2</v>
      </c>
      <c r="B7" s="46" t="str">
        <f>('Orçamento '!C12)</f>
        <v>PAREDES E PAINEIS</v>
      </c>
      <c r="C7" s="48">
        <f>'Orçamento '!I18</f>
        <v>31815.374571500008</v>
      </c>
      <c r="D7" s="47">
        <v>1</v>
      </c>
      <c r="E7" s="40">
        <f t="shared" si="0"/>
        <v>31815.374571500008</v>
      </c>
      <c r="F7" s="47">
        <v>0</v>
      </c>
      <c r="G7" s="4">
        <f t="shared" si="1"/>
        <v>0</v>
      </c>
      <c r="H7" s="47">
        <v>0</v>
      </c>
      <c r="I7" s="41">
        <f t="shared" si="2"/>
        <v>0</v>
      </c>
    </row>
    <row r="8" spans="1:9" x14ac:dyDescent="0.25">
      <c r="A8" s="2">
        <v>3</v>
      </c>
      <c r="B8" s="46" t="str">
        <f>('Orçamento '!C20)</f>
        <v>PISOS</v>
      </c>
      <c r="C8" s="48">
        <f>'Orçamento '!I30</f>
        <v>23861.010160000005</v>
      </c>
      <c r="D8" s="47">
        <v>0.5</v>
      </c>
      <c r="E8" s="40">
        <f t="shared" si="0"/>
        <v>11930.505080000003</v>
      </c>
      <c r="F8" s="47">
        <v>0.5</v>
      </c>
      <c r="G8" s="4">
        <f t="shared" si="1"/>
        <v>11930.505080000003</v>
      </c>
      <c r="H8" s="47">
        <v>0</v>
      </c>
      <c r="I8" s="41">
        <f t="shared" si="2"/>
        <v>0</v>
      </c>
    </row>
    <row r="9" spans="1:9" x14ac:dyDescent="0.25">
      <c r="A9" s="2">
        <v>4</v>
      </c>
      <c r="B9" s="46" t="s">
        <v>83</v>
      </c>
      <c r="C9" s="48">
        <f>'Orçamento '!I37</f>
        <v>15312.962599999999</v>
      </c>
      <c r="D9" s="47">
        <v>0.3</v>
      </c>
      <c r="E9" s="40">
        <f t="shared" si="0"/>
        <v>4593.8887799999993</v>
      </c>
      <c r="F9" s="47">
        <v>0.7</v>
      </c>
      <c r="G9" s="4">
        <f t="shared" si="1"/>
        <v>10719.073819999998</v>
      </c>
      <c r="H9" s="47"/>
      <c r="I9" s="41">
        <f t="shared" si="2"/>
        <v>0</v>
      </c>
    </row>
    <row r="10" spans="1:9" x14ac:dyDescent="0.25">
      <c r="A10" s="2">
        <v>5</v>
      </c>
      <c r="B10" s="46" t="s">
        <v>93</v>
      </c>
      <c r="C10" s="48">
        <f>'Orçamento '!I46</f>
        <v>11303.391099</v>
      </c>
      <c r="D10" s="47">
        <v>0</v>
      </c>
      <c r="E10" s="40">
        <f t="shared" si="0"/>
        <v>0</v>
      </c>
      <c r="F10" s="47">
        <v>0</v>
      </c>
      <c r="G10" s="4">
        <f t="shared" si="1"/>
        <v>0</v>
      </c>
      <c r="H10" s="47">
        <v>1</v>
      </c>
      <c r="I10" s="41">
        <f t="shared" si="2"/>
        <v>11303.391099</v>
      </c>
    </row>
    <row r="11" spans="1:9" x14ac:dyDescent="0.25">
      <c r="A11" s="2">
        <v>6</v>
      </c>
      <c r="B11" s="46" t="s">
        <v>263</v>
      </c>
      <c r="C11" s="48">
        <f>'Orçamento '!I55</f>
        <v>16147.370219500002</v>
      </c>
      <c r="D11" s="47">
        <v>0</v>
      </c>
      <c r="E11" s="40">
        <f t="shared" si="0"/>
        <v>0</v>
      </c>
      <c r="F11" s="47">
        <v>1</v>
      </c>
      <c r="G11" s="4">
        <f t="shared" si="1"/>
        <v>16147.370219500002</v>
      </c>
      <c r="H11" s="47"/>
      <c r="I11" s="41">
        <f t="shared" si="2"/>
        <v>0</v>
      </c>
    </row>
    <row r="12" spans="1:9" x14ac:dyDescent="0.25">
      <c r="A12" s="2">
        <v>7</v>
      </c>
      <c r="B12" s="46" t="s">
        <v>97</v>
      </c>
      <c r="C12" s="48">
        <f>'Orçamento '!I76</f>
        <v>7151.3706224999987</v>
      </c>
      <c r="D12" s="47">
        <v>0</v>
      </c>
      <c r="E12" s="40">
        <f t="shared" si="0"/>
        <v>0</v>
      </c>
      <c r="F12" s="47">
        <v>1</v>
      </c>
      <c r="G12" s="4">
        <f t="shared" si="1"/>
        <v>7151.3706224999987</v>
      </c>
      <c r="H12" s="47"/>
      <c r="I12" s="41">
        <f t="shared" si="2"/>
        <v>0</v>
      </c>
    </row>
    <row r="13" spans="1:9" x14ac:dyDescent="0.25">
      <c r="A13" s="2">
        <v>8</v>
      </c>
      <c r="B13" s="46" t="s">
        <v>264</v>
      </c>
      <c r="C13" s="48">
        <f>SUM('Orçamento '!I96,'Orçamento '!I120)</f>
        <v>13451.927515000001</v>
      </c>
      <c r="D13" s="47">
        <v>0.5</v>
      </c>
      <c r="E13" s="40">
        <f t="shared" si="0"/>
        <v>6725.9637575000006</v>
      </c>
      <c r="F13" s="47">
        <v>0.5</v>
      </c>
      <c r="G13" s="4">
        <f t="shared" si="1"/>
        <v>6725.9637575000006</v>
      </c>
      <c r="H13" s="47"/>
      <c r="I13" s="41">
        <f t="shared" si="2"/>
        <v>0</v>
      </c>
    </row>
    <row r="14" spans="1:9" x14ac:dyDescent="0.25">
      <c r="A14" s="2">
        <v>9</v>
      </c>
      <c r="B14" s="46" t="s">
        <v>265</v>
      </c>
      <c r="C14" s="48">
        <f>'Orçamento '!I131</f>
        <v>4986.8163800000011</v>
      </c>
      <c r="D14" s="47">
        <v>0</v>
      </c>
      <c r="E14" s="40">
        <f t="shared" si="0"/>
        <v>0</v>
      </c>
      <c r="F14" s="47"/>
      <c r="G14" s="4">
        <f t="shared" si="1"/>
        <v>0</v>
      </c>
      <c r="H14" s="47">
        <v>1</v>
      </c>
      <c r="I14" s="41">
        <f t="shared" si="2"/>
        <v>4986.8163800000011</v>
      </c>
    </row>
    <row r="15" spans="1:9" x14ac:dyDescent="0.25">
      <c r="A15" s="2"/>
      <c r="B15" s="46"/>
      <c r="C15" s="48"/>
      <c r="D15" s="47"/>
      <c r="E15" s="40"/>
      <c r="F15" s="47"/>
      <c r="G15" s="4"/>
      <c r="H15" s="47"/>
      <c r="I15" s="41"/>
    </row>
    <row r="16" spans="1:9" x14ac:dyDescent="0.25">
      <c r="A16" s="2"/>
      <c r="B16" s="46"/>
      <c r="C16" s="48"/>
      <c r="D16" s="47"/>
      <c r="E16" s="40"/>
      <c r="F16" s="47"/>
      <c r="G16" s="4"/>
      <c r="H16" s="47"/>
      <c r="I16" s="41"/>
    </row>
    <row r="17" spans="1:17" x14ac:dyDescent="0.25">
      <c r="A17" s="2"/>
      <c r="B17" s="46" t="s">
        <v>7</v>
      </c>
      <c r="C17" s="48">
        <f>SUM(C6:C14)</f>
        <v>137178.41280650001</v>
      </c>
      <c r="D17" s="47"/>
      <c r="E17" s="3"/>
      <c r="F17" s="47"/>
      <c r="G17" s="3"/>
      <c r="H17" s="3"/>
      <c r="I17" s="49"/>
    </row>
    <row r="18" spans="1:17" ht="15.75" thickBot="1" x14ac:dyDescent="0.3">
      <c r="A18" s="6"/>
      <c r="B18" s="45" t="s">
        <v>41</v>
      </c>
      <c r="C18" s="7"/>
      <c r="D18" s="7"/>
      <c r="E18" s="50">
        <f>SUM(E6:E17)</f>
        <v>68213.921828000006</v>
      </c>
      <c r="F18" s="7"/>
      <c r="G18" s="50">
        <f>SUM(G6:G17)</f>
        <v>52674.283499500001</v>
      </c>
      <c r="H18" s="7"/>
      <c r="I18" s="51">
        <f>SUM(I6:I17)</f>
        <v>16290.207479000001</v>
      </c>
    </row>
    <row r="19" spans="1:17" x14ac:dyDescent="0.25">
      <c r="A19" s="5"/>
      <c r="B19" s="56"/>
      <c r="C19" s="5"/>
      <c r="D19" s="5"/>
      <c r="E19" s="57"/>
      <c r="F19" s="5"/>
      <c r="G19" s="57"/>
      <c r="H19" s="5"/>
      <c r="I19" s="57"/>
      <c r="Q19" s="189"/>
    </row>
    <row r="21" spans="1:17" x14ac:dyDescent="0.25">
      <c r="B21" s="205"/>
      <c r="C21" s="206"/>
      <c r="D21" s="206"/>
    </row>
    <row r="22" spans="1:17" x14ac:dyDescent="0.25">
      <c r="B22" s="206"/>
      <c r="C22" s="206"/>
      <c r="D22" s="206"/>
    </row>
    <row r="23" spans="1:17" x14ac:dyDescent="0.25">
      <c r="B23" s="206"/>
      <c r="C23" s="206"/>
      <c r="D23" s="206"/>
    </row>
    <row r="24" spans="1:17" x14ac:dyDescent="0.25">
      <c r="B24" s="206"/>
      <c r="C24" s="206"/>
      <c r="D24" s="206"/>
    </row>
    <row r="25" spans="1:17" x14ac:dyDescent="0.25">
      <c r="B25" s="206"/>
      <c r="C25" s="206"/>
      <c r="D25" s="206"/>
    </row>
  </sheetData>
  <mergeCells count="5">
    <mergeCell ref="B21:D25"/>
    <mergeCell ref="A2:I3"/>
    <mergeCell ref="D4:E4"/>
    <mergeCell ref="F4:G4"/>
    <mergeCell ref="H4:I4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&amp;CPREFEITURA MUNICIPAL DE TUNÁPOLIS - SC 
SETOR DE ENGENHARIA
email: engenharia@tunapolis.sc.gov.br - Fone: 49 3632-1122
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H44"/>
  <sheetViews>
    <sheetView showGridLines="0" topLeftCell="A25" zoomScale="90" zoomScaleNormal="90" workbookViewId="0">
      <selection activeCell="D31" sqref="D31"/>
    </sheetView>
  </sheetViews>
  <sheetFormatPr defaultRowHeight="15" x14ac:dyDescent="0.25"/>
  <cols>
    <col min="1" max="1" width="9.140625" style="10"/>
    <col min="2" max="2" width="16" style="11" customWidth="1"/>
    <col min="3" max="3" width="13.7109375" style="12" customWidth="1"/>
    <col min="4" max="4" width="14.7109375" style="11" customWidth="1"/>
    <col min="5" max="5" width="8" style="11" customWidth="1"/>
    <col min="6" max="6" width="11" style="11" customWidth="1"/>
    <col min="7" max="7" width="8" style="11" bestFit="1" customWidth="1"/>
    <col min="8" max="8" width="8.28515625" style="11" bestFit="1" customWidth="1"/>
    <col min="9" max="257" width="9.140625" style="10"/>
    <col min="258" max="258" width="16" style="10" customWidth="1"/>
    <col min="259" max="259" width="13.7109375" style="10" customWidth="1"/>
    <col min="260" max="260" width="14.7109375" style="10" customWidth="1"/>
    <col min="261" max="261" width="8" style="10" customWidth="1"/>
    <col min="262" max="262" width="11" style="10" customWidth="1"/>
    <col min="263" max="263" width="8" style="10" bestFit="1" customWidth="1"/>
    <col min="264" max="264" width="8.28515625" style="10" bestFit="1" customWidth="1"/>
    <col min="265" max="513" width="9.140625" style="10"/>
    <col min="514" max="514" width="16" style="10" customWidth="1"/>
    <col min="515" max="515" width="13.7109375" style="10" customWidth="1"/>
    <col min="516" max="516" width="14.7109375" style="10" customWidth="1"/>
    <col min="517" max="517" width="8" style="10" customWidth="1"/>
    <col min="518" max="518" width="11" style="10" customWidth="1"/>
    <col min="519" max="519" width="8" style="10" bestFit="1" customWidth="1"/>
    <col min="520" max="520" width="8.28515625" style="10" bestFit="1" customWidth="1"/>
    <col min="521" max="769" width="9.140625" style="10"/>
    <col min="770" max="770" width="16" style="10" customWidth="1"/>
    <col min="771" max="771" width="13.7109375" style="10" customWidth="1"/>
    <col min="772" max="772" width="14.7109375" style="10" customWidth="1"/>
    <col min="773" max="773" width="8" style="10" customWidth="1"/>
    <col min="774" max="774" width="11" style="10" customWidth="1"/>
    <col min="775" max="775" width="8" style="10" bestFit="1" customWidth="1"/>
    <col min="776" max="776" width="8.28515625" style="10" bestFit="1" customWidth="1"/>
    <col min="777" max="1025" width="9.140625" style="10"/>
    <col min="1026" max="1026" width="16" style="10" customWidth="1"/>
    <col min="1027" max="1027" width="13.7109375" style="10" customWidth="1"/>
    <col min="1028" max="1028" width="14.7109375" style="10" customWidth="1"/>
    <col min="1029" max="1029" width="8" style="10" customWidth="1"/>
    <col min="1030" max="1030" width="11" style="10" customWidth="1"/>
    <col min="1031" max="1031" width="8" style="10" bestFit="1" customWidth="1"/>
    <col min="1032" max="1032" width="8.28515625" style="10" bestFit="1" customWidth="1"/>
    <col min="1033" max="1281" width="9.140625" style="10"/>
    <col min="1282" max="1282" width="16" style="10" customWidth="1"/>
    <col min="1283" max="1283" width="13.7109375" style="10" customWidth="1"/>
    <col min="1284" max="1284" width="14.7109375" style="10" customWidth="1"/>
    <col min="1285" max="1285" width="8" style="10" customWidth="1"/>
    <col min="1286" max="1286" width="11" style="10" customWidth="1"/>
    <col min="1287" max="1287" width="8" style="10" bestFit="1" customWidth="1"/>
    <col min="1288" max="1288" width="8.28515625" style="10" bestFit="1" customWidth="1"/>
    <col min="1289" max="1537" width="9.140625" style="10"/>
    <col min="1538" max="1538" width="16" style="10" customWidth="1"/>
    <col min="1539" max="1539" width="13.7109375" style="10" customWidth="1"/>
    <col min="1540" max="1540" width="14.7109375" style="10" customWidth="1"/>
    <col min="1541" max="1541" width="8" style="10" customWidth="1"/>
    <col min="1542" max="1542" width="11" style="10" customWidth="1"/>
    <col min="1543" max="1543" width="8" style="10" bestFit="1" customWidth="1"/>
    <col min="1544" max="1544" width="8.28515625" style="10" bestFit="1" customWidth="1"/>
    <col min="1545" max="1793" width="9.140625" style="10"/>
    <col min="1794" max="1794" width="16" style="10" customWidth="1"/>
    <col min="1795" max="1795" width="13.7109375" style="10" customWidth="1"/>
    <col min="1796" max="1796" width="14.7109375" style="10" customWidth="1"/>
    <col min="1797" max="1797" width="8" style="10" customWidth="1"/>
    <col min="1798" max="1798" width="11" style="10" customWidth="1"/>
    <col min="1799" max="1799" width="8" style="10" bestFit="1" customWidth="1"/>
    <col min="1800" max="1800" width="8.28515625" style="10" bestFit="1" customWidth="1"/>
    <col min="1801" max="2049" width="9.140625" style="10"/>
    <col min="2050" max="2050" width="16" style="10" customWidth="1"/>
    <col min="2051" max="2051" width="13.7109375" style="10" customWidth="1"/>
    <col min="2052" max="2052" width="14.7109375" style="10" customWidth="1"/>
    <col min="2053" max="2053" width="8" style="10" customWidth="1"/>
    <col min="2054" max="2054" width="11" style="10" customWidth="1"/>
    <col min="2055" max="2055" width="8" style="10" bestFit="1" customWidth="1"/>
    <col min="2056" max="2056" width="8.28515625" style="10" bestFit="1" customWidth="1"/>
    <col min="2057" max="2305" width="9.140625" style="10"/>
    <col min="2306" max="2306" width="16" style="10" customWidth="1"/>
    <col min="2307" max="2307" width="13.7109375" style="10" customWidth="1"/>
    <col min="2308" max="2308" width="14.7109375" style="10" customWidth="1"/>
    <col min="2309" max="2309" width="8" style="10" customWidth="1"/>
    <col min="2310" max="2310" width="11" style="10" customWidth="1"/>
    <col min="2311" max="2311" width="8" style="10" bestFit="1" customWidth="1"/>
    <col min="2312" max="2312" width="8.28515625" style="10" bestFit="1" customWidth="1"/>
    <col min="2313" max="2561" width="9.140625" style="10"/>
    <col min="2562" max="2562" width="16" style="10" customWidth="1"/>
    <col min="2563" max="2563" width="13.7109375" style="10" customWidth="1"/>
    <col min="2564" max="2564" width="14.7109375" style="10" customWidth="1"/>
    <col min="2565" max="2565" width="8" style="10" customWidth="1"/>
    <col min="2566" max="2566" width="11" style="10" customWidth="1"/>
    <col min="2567" max="2567" width="8" style="10" bestFit="1" customWidth="1"/>
    <col min="2568" max="2568" width="8.28515625" style="10" bestFit="1" customWidth="1"/>
    <col min="2569" max="2817" width="9.140625" style="10"/>
    <col min="2818" max="2818" width="16" style="10" customWidth="1"/>
    <col min="2819" max="2819" width="13.7109375" style="10" customWidth="1"/>
    <col min="2820" max="2820" width="14.7109375" style="10" customWidth="1"/>
    <col min="2821" max="2821" width="8" style="10" customWidth="1"/>
    <col min="2822" max="2822" width="11" style="10" customWidth="1"/>
    <col min="2823" max="2823" width="8" style="10" bestFit="1" customWidth="1"/>
    <col min="2824" max="2824" width="8.28515625" style="10" bestFit="1" customWidth="1"/>
    <col min="2825" max="3073" width="9.140625" style="10"/>
    <col min="3074" max="3074" width="16" style="10" customWidth="1"/>
    <col min="3075" max="3075" width="13.7109375" style="10" customWidth="1"/>
    <col min="3076" max="3076" width="14.7109375" style="10" customWidth="1"/>
    <col min="3077" max="3077" width="8" style="10" customWidth="1"/>
    <col min="3078" max="3078" width="11" style="10" customWidth="1"/>
    <col min="3079" max="3079" width="8" style="10" bestFit="1" customWidth="1"/>
    <col min="3080" max="3080" width="8.28515625" style="10" bestFit="1" customWidth="1"/>
    <col min="3081" max="3329" width="9.140625" style="10"/>
    <col min="3330" max="3330" width="16" style="10" customWidth="1"/>
    <col min="3331" max="3331" width="13.7109375" style="10" customWidth="1"/>
    <col min="3332" max="3332" width="14.7109375" style="10" customWidth="1"/>
    <col min="3333" max="3333" width="8" style="10" customWidth="1"/>
    <col min="3334" max="3334" width="11" style="10" customWidth="1"/>
    <col min="3335" max="3335" width="8" style="10" bestFit="1" customWidth="1"/>
    <col min="3336" max="3336" width="8.28515625" style="10" bestFit="1" customWidth="1"/>
    <col min="3337" max="3585" width="9.140625" style="10"/>
    <col min="3586" max="3586" width="16" style="10" customWidth="1"/>
    <col min="3587" max="3587" width="13.7109375" style="10" customWidth="1"/>
    <col min="3588" max="3588" width="14.7109375" style="10" customWidth="1"/>
    <col min="3589" max="3589" width="8" style="10" customWidth="1"/>
    <col min="3590" max="3590" width="11" style="10" customWidth="1"/>
    <col min="3591" max="3591" width="8" style="10" bestFit="1" customWidth="1"/>
    <col min="3592" max="3592" width="8.28515625" style="10" bestFit="1" customWidth="1"/>
    <col min="3593" max="3841" width="9.140625" style="10"/>
    <col min="3842" max="3842" width="16" style="10" customWidth="1"/>
    <col min="3843" max="3843" width="13.7109375" style="10" customWidth="1"/>
    <col min="3844" max="3844" width="14.7109375" style="10" customWidth="1"/>
    <col min="3845" max="3845" width="8" style="10" customWidth="1"/>
    <col min="3846" max="3846" width="11" style="10" customWidth="1"/>
    <col min="3847" max="3847" width="8" style="10" bestFit="1" customWidth="1"/>
    <col min="3848" max="3848" width="8.28515625" style="10" bestFit="1" customWidth="1"/>
    <col min="3849" max="4097" width="9.140625" style="10"/>
    <col min="4098" max="4098" width="16" style="10" customWidth="1"/>
    <col min="4099" max="4099" width="13.7109375" style="10" customWidth="1"/>
    <col min="4100" max="4100" width="14.7109375" style="10" customWidth="1"/>
    <col min="4101" max="4101" width="8" style="10" customWidth="1"/>
    <col min="4102" max="4102" width="11" style="10" customWidth="1"/>
    <col min="4103" max="4103" width="8" style="10" bestFit="1" customWidth="1"/>
    <col min="4104" max="4104" width="8.28515625" style="10" bestFit="1" customWidth="1"/>
    <col min="4105" max="4353" width="9.140625" style="10"/>
    <col min="4354" max="4354" width="16" style="10" customWidth="1"/>
    <col min="4355" max="4355" width="13.7109375" style="10" customWidth="1"/>
    <col min="4356" max="4356" width="14.7109375" style="10" customWidth="1"/>
    <col min="4357" max="4357" width="8" style="10" customWidth="1"/>
    <col min="4358" max="4358" width="11" style="10" customWidth="1"/>
    <col min="4359" max="4359" width="8" style="10" bestFit="1" customWidth="1"/>
    <col min="4360" max="4360" width="8.28515625" style="10" bestFit="1" customWidth="1"/>
    <col min="4361" max="4609" width="9.140625" style="10"/>
    <col min="4610" max="4610" width="16" style="10" customWidth="1"/>
    <col min="4611" max="4611" width="13.7109375" style="10" customWidth="1"/>
    <col min="4612" max="4612" width="14.7109375" style="10" customWidth="1"/>
    <col min="4613" max="4613" width="8" style="10" customWidth="1"/>
    <col min="4614" max="4614" width="11" style="10" customWidth="1"/>
    <col min="4615" max="4615" width="8" style="10" bestFit="1" customWidth="1"/>
    <col min="4616" max="4616" width="8.28515625" style="10" bestFit="1" customWidth="1"/>
    <col min="4617" max="4865" width="9.140625" style="10"/>
    <col min="4866" max="4866" width="16" style="10" customWidth="1"/>
    <col min="4867" max="4867" width="13.7109375" style="10" customWidth="1"/>
    <col min="4868" max="4868" width="14.7109375" style="10" customWidth="1"/>
    <col min="4869" max="4869" width="8" style="10" customWidth="1"/>
    <col min="4870" max="4870" width="11" style="10" customWidth="1"/>
    <col min="4871" max="4871" width="8" style="10" bestFit="1" customWidth="1"/>
    <col min="4872" max="4872" width="8.28515625" style="10" bestFit="1" customWidth="1"/>
    <col min="4873" max="5121" width="9.140625" style="10"/>
    <col min="5122" max="5122" width="16" style="10" customWidth="1"/>
    <col min="5123" max="5123" width="13.7109375" style="10" customWidth="1"/>
    <col min="5124" max="5124" width="14.7109375" style="10" customWidth="1"/>
    <col min="5125" max="5125" width="8" style="10" customWidth="1"/>
    <col min="5126" max="5126" width="11" style="10" customWidth="1"/>
    <col min="5127" max="5127" width="8" style="10" bestFit="1" customWidth="1"/>
    <col min="5128" max="5128" width="8.28515625" style="10" bestFit="1" customWidth="1"/>
    <col min="5129" max="5377" width="9.140625" style="10"/>
    <col min="5378" max="5378" width="16" style="10" customWidth="1"/>
    <col min="5379" max="5379" width="13.7109375" style="10" customWidth="1"/>
    <col min="5380" max="5380" width="14.7109375" style="10" customWidth="1"/>
    <col min="5381" max="5381" width="8" style="10" customWidth="1"/>
    <col min="5382" max="5382" width="11" style="10" customWidth="1"/>
    <col min="5383" max="5383" width="8" style="10" bestFit="1" customWidth="1"/>
    <col min="5384" max="5384" width="8.28515625" style="10" bestFit="1" customWidth="1"/>
    <col min="5385" max="5633" width="9.140625" style="10"/>
    <col min="5634" max="5634" width="16" style="10" customWidth="1"/>
    <col min="5635" max="5635" width="13.7109375" style="10" customWidth="1"/>
    <col min="5636" max="5636" width="14.7109375" style="10" customWidth="1"/>
    <col min="5637" max="5637" width="8" style="10" customWidth="1"/>
    <col min="5638" max="5638" width="11" style="10" customWidth="1"/>
    <col min="5639" max="5639" width="8" style="10" bestFit="1" customWidth="1"/>
    <col min="5640" max="5640" width="8.28515625" style="10" bestFit="1" customWidth="1"/>
    <col min="5641" max="5889" width="9.140625" style="10"/>
    <col min="5890" max="5890" width="16" style="10" customWidth="1"/>
    <col min="5891" max="5891" width="13.7109375" style="10" customWidth="1"/>
    <col min="5892" max="5892" width="14.7109375" style="10" customWidth="1"/>
    <col min="5893" max="5893" width="8" style="10" customWidth="1"/>
    <col min="5894" max="5894" width="11" style="10" customWidth="1"/>
    <col min="5895" max="5895" width="8" style="10" bestFit="1" customWidth="1"/>
    <col min="5896" max="5896" width="8.28515625" style="10" bestFit="1" customWidth="1"/>
    <col min="5897" max="6145" width="9.140625" style="10"/>
    <col min="6146" max="6146" width="16" style="10" customWidth="1"/>
    <col min="6147" max="6147" width="13.7109375" style="10" customWidth="1"/>
    <col min="6148" max="6148" width="14.7109375" style="10" customWidth="1"/>
    <col min="6149" max="6149" width="8" style="10" customWidth="1"/>
    <col min="6150" max="6150" width="11" style="10" customWidth="1"/>
    <col min="6151" max="6151" width="8" style="10" bestFit="1" customWidth="1"/>
    <col min="6152" max="6152" width="8.28515625" style="10" bestFit="1" customWidth="1"/>
    <col min="6153" max="6401" width="9.140625" style="10"/>
    <col min="6402" max="6402" width="16" style="10" customWidth="1"/>
    <col min="6403" max="6403" width="13.7109375" style="10" customWidth="1"/>
    <col min="6404" max="6404" width="14.7109375" style="10" customWidth="1"/>
    <col min="6405" max="6405" width="8" style="10" customWidth="1"/>
    <col min="6406" max="6406" width="11" style="10" customWidth="1"/>
    <col min="6407" max="6407" width="8" style="10" bestFit="1" customWidth="1"/>
    <col min="6408" max="6408" width="8.28515625" style="10" bestFit="1" customWidth="1"/>
    <col min="6409" max="6657" width="9.140625" style="10"/>
    <col min="6658" max="6658" width="16" style="10" customWidth="1"/>
    <col min="6659" max="6659" width="13.7109375" style="10" customWidth="1"/>
    <col min="6660" max="6660" width="14.7109375" style="10" customWidth="1"/>
    <col min="6661" max="6661" width="8" style="10" customWidth="1"/>
    <col min="6662" max="6662" width="11" style="10" customWidth="1"/>
    <col min="6663" max="6663" width="8" style="10" bestFit="1" customWidth="1"/>
    <col min="6664" max="6664" width="8.28515625" style="10" bestFit="1" customWidth="1"/>
    <col min="6665" max="6913" width="9.140625" style="10"/>
    <col min="6914" max="6914" width="16" style="10" customWidth="1"/>
    <col min="6915" max="6915" width="13.7109375" style="10" customWidth="1"/>
    <col min="6916" max="6916" width="14.7109375" style="10" customWidth="1"/>
    <col min="6917" max="6917" width="8" style="10" customWidth="1"/>
    <col min="6918" max="6918" width="11" style="10" customWidth="1"/>
    <col min="6919" max="6919" width="8" style="10" bestFit="1" customWidth="1"/>
    <col min="6920" max="6920" width="8.28515625" style="10" bestFit="1" customWidth="1"/>
    <col min="6921" max="7169" width="9.140625" style="10"/>
    <col min="7170" max="7170" width="16" style="10" customWidth="1"/>
    <col min="7171" max="7171" width="13.7109375" style="10" customWidth="1"/>
    <col min="7172" max="7172" width="14.7109375" style="10" customWidth="1"/>
    <col min="7173" max="7173" width="8" style="10" customWidth="1"/>
    <col min="7174" max="7174" width="11" style="10" customWidth="1"/>
    <col min="7175" max="7175" width="8" style="10" bestFit="1" customWidth="1"/>
    <col min="7176" max="7176" width="8.28515625" style="10" bestFit="1" customWidth="1"/>
    <col min="7177" max="7425" width="9.140625" style="10"/>
    <col min="7426" max="7426" width="16" style="10" customWidth="1"/>
    <col min="7427" max="7427" width="13.7109375" style="10" customWidth="1"/>
    <col min="7428" max="7428" width="14.7109375" style="10" customWidth="1"/>
    <col min="7429" max="7429" width="8" style="10" customWidth="1"/>
    <col min="7430" max="7430" width="11" style="10" customWidth="1"/>
    <col min="7431" max="7431" width="8" style="10" bestFit="1" customWidth="1"/>
    <col min="7432" max="7432" width="8.28515625" style="10" bestFit="1" customWidth="1"/>
    <col min="7433" max="7681" width="9.140625" style="10"/>
    <col min="7682" max="7682" width="16" style="10" customWidth="1"/>
    <col min="7683" max="7683" width="13.7109375" style="10" customWidth="1"/>
    <col min="7684" max="7684" width="14.7109375" style="10" customWidth="1"/>
    <col min="7685" max="7685" width="8" style="10" customWidth="1"/>
    <col min="7686" max="7686" width="11" style="10" customWidth="1"/>
    <col min="7687" max="7687" width="8" style="10" bestFit="1" customWidth="1"/>
    <col min="7688" max="7688" width="8.28515625" style="10" bestFit="1" customWidth="1"/>
    <col min="7689" max="7937" width="9.140625" style="10"/>
    <col min="7938" max="7938" width="16" style="10" customWidth="1"/>
    <col min="7939" max="7939" width="13.7109375" style="10" customWidth="1"/>
    <col min="7940" max="7940" width="14.7109375" style="10" customWidth="1"/>
    <col min="7941" max="7941" width="8" style="10" customWidth="1"/>
    <col min="7942" max="7942" width="11" style="10" customWidth="1"/>
    <col min="7943" max="7943" width="8" style="10" bestFit="1" customWidth="1"/>
    <col min="7944" max="7944" width="8.28515625" style="10" bestFit="1" customWidth="1"/>
    <col min="7945" max="8193" width="9.140625" style="10"/>
    <col min="8194" max="8194" width="16" style="10" customWidth="1"/>
    <col min="8195" max="8195" width="13.7109375" style="10" customWidth="1"/>
    <col min="8196" max="8196" width="14.7109375" style="10" customWidth="1"/>
    <col min="8197" max="8197" width="8" style="10" customWidth="1"/>
    <col min="8198" max="8198" width="11" style="10" customWidth="1"/>
    <col min="8199" max="8199" width="8" style="10" bestFit="1" customWidth="1"/>
    <col min="8200" max="8200" width="8.28515625" style="10" bestFit="1" customWidth="1"/>
    <col min="8201" max="8449" width="9.140625" style="10"/>
    <col min="8450" max="8450" width="16" style="10" customWidth="1"/>
    <col min="8451" max="8451" width="13.7109375" style="10" customWidth="1"/>
    <col min="8452" max="8452" width="14.7109375" style="10" customWidth="1"/>
    <col min="8453" max="8453" width="8" style="10" customWidth="1"/>
    <col min="8454" max="8454" width="11" style="10" customWidth="1"/>
    <col min="8455" max="8455" width="8" style="10" bestFit="1" customWidth="1"/>
    <col min="8456" max="8456" width="8.28515625" style="10" bestFit="1" customWidth="1"/>
    <col min="8457" max="8705" width="9.140625" style="10"/>
    <col min="8706" max="8706" width="16" style="10" customWidth="1"/>
    <col min="8707" max="8707" width="13.7109375" style="10" customWidth="1"/>
    <col min="8708" max="8708" width="14.7109375" style="10" customWidth="1"/>
    <col min="8709" max="8709" width="8" style="10" customWidth="1"/>
    <col min="8710" max="8710" width="11" style="10" customWidth="1"/>
    <col min="8711" max="8711" width="8" style="10" bestFit="1" customWidth="1"/>
    <col min="8712" max="8712" width="8.28515625" style="10" bestFit="1" customWidth="1"/>
    <col min="8713" max="8961" width="9.140625" style="10"/>
    <col min="8962" max="8962" width="16" style="10" customWidth="1"/>
    <col min="8963" max="8963" width="13.7109375" style="10" customWidth="1"/>
    <col min="8964" max="8964" width="14.7109375" style="10" customWidth="1"/>
    <col min="8965" max="8965" width="8" style="10" customWidth="1"/>
    <col min="8966" max="8966" width="11" style="10" customWidth="1"/>
    <col min="8967" max="8967" width="8" style="10" bestFit="1" customWidth="1"/>
    <col min="8968" max="8968" width="8.28515625" style="10" bestFit="1" customWidth="1"/>
    <col min="8969" max="9217" width="9.140625" style="10"/>
    <col min="9218" max="9218" width="16" style="10" customWidth="1"/>
    <col min="9219" max="9219" width="13.7109375" style="10" customWidth="1"/>
    <col min="9220" max="9220" width="14.7109375" style="10" customWidth="1"/>
    <col min="9221" max="9221" width="8" style="10" customWidth="1"/>
    <col min="9222" max="9222" width="11" style="10" customWidth="1"/>
    <col min="9223" max="9223" width="8" style="10" bestFit="1" customWidth="1"/>
    <col min="9224" max="9224" width="8.28515625" style="10" bestFit="1" customWidth="1"/>
    <col min="9225" max="9473" width="9.140625" style="10"/>
    <col min="9474" max="9474" width="16" style="10" customWidth="1"/>
    <col min="9475" max="9475" width="13.7109375" style="10" customWidth="1"/>
    <col min="9476" max="9476" width="14.7109375" style="10" customWidth="1"/>
    <col min="9477" max="9477" width="8" style="10" customWidth="1"/>
    <col min="9478" max="9478" width="11" style="10" customWidth="1"/>
    <col min="9479" max="9479" width="8" style="10" bestFit="1" customWidth="1"/>
    <col min="9480" max="9480" width="8.28515625" style="10" bestFit="1" customWidth="1"/>
    <col min="9481" max="9729" width="9.140625" style="10"/>
    <col min="9730" max="9730" width="16" style="10" customWidth="1"/>
    <col min="9731" max="9731" width="13.7109375" style="10" customWidth="1"/>
    <col min="9732" max="9732" width="14.7109375" style="10" customWidth="1"/>
    <col min="9733" max="9733" width="8" style="10" customWidth="1"/>
    <col min="9734" max="9734" width="11" style="10" customWidth="1"/>
    <col min="9735" max="9735" width="8" style="10" bestFit="1" customWidth="1"/>
    <col min="9736" max="9736" width="8.28515625" style="10" bestFit="1" customWidth="1"/>
    <col min="9737" max="9985" width="9.140625" style="10"/>
    <col min="9986" max="9986" width="16" style="10" customWidth="1"/>
    <col min="9987" max="9987" width="13.7109375" style="10" customWidth="1"/>
    <col min="9988" max="9988" width="14.7109375" style="10" customWidth="1"/>
    <col min="9989" max="9989" width="8" style="10" customWidth="1"/>
    <col min="9990" max="9990" width="11" style="10" customWidth="1"/>
    <col min="9991" max="9991" width="8" style="10" bestFit="1" customWidth="1"/>
    <col min="9992" max="9992" width="8.28515625" style="10" bestFit="1" customWidth="1"/>
    <col min="9993" max="10241" width="9.140625" style="10"/>
    <col min="10242" max="10242" width="16" style="10" customWidth="1"/>
    <col min="10243" max="10243" width="13.7109375" style="10" customWidth="1"/>
    <col min="10244" max="10244" width="14.7109375" style="10" customWidth="1"/>
    <col min="10245" max="10245" width="8" style="10" customWidth="1"/>
    <col min="10246" max="10246" width="11" style="10" customWidth="1"/>
    <col min="10247" max="10247" width="8" style="10" bestFit="1" customWidth="1"/>
    <col min="10248" max="10248" width="8.28515625" style="10" bestFit="1" customWidth="1"/>
    <col min="10249" max="10497" width="9.140625" style="10"/>
    <col min="10498" max="10498" width="16" style="10" customWidth="1"/>
    <col min="10499" max="10499" width="13.7109375" style="10" customWidth="1"/>
    <col min="10500" max="10500" width="14.7109375" style="10" customWidth="1"/>
    <col min="10501" max="10501" width="8" style="10" customWidth="1"/>
    <col min="10502" max="10502" width="11" style="10" customWidth="1"/>
    <col min="10503" max="10503" width="8" style="10" bestFit="1" customWidth="1"/>
    <col min="10504" max="10504" width="8.28515625" style="10" bestFit="1" customWidth="1"/>
    <col min="10505" max="10753" width="9.140625" style="10"/>
    <col min="10754" max="10754" width="16" style="10" customWidth="1"/>
    <col min="10755" max="10755" width="13.7109375" style="10" customWidth="1"/>
    <col min="10756" max="10756" width="14.7109375" style="10" customWidth="1"/>
    <col min="10757" max="10757" width="8" style="10" customWidth="1"/>
    <col min="10758" max="10758" width="11" style="10" customWidth="1"/>
    <col min="10759" max="10759" width="8" style="10" bestFit="1" customWidth="1"/>
    <col min="10760" max="10760" width="8.28515625" style="10" bestFit="1" customWidth="1"/>
    <col min="10761" max="11009" width="9.140625" style="10"/>
    <col min="11010" max="11010" width="16" style="10" customWidth="1"/>
    <col min="11011" max="11011" width="13.7109375" style="10" customWidth="1"/>
    <col min="11012" max="11012" width="14.7109375" style="10" customWidth="1"/>
    <col min="11013" max="11013" width="8" style="10" customWidth="1"/>
    <col min="11014" max="11014" width="11" style="10" customWidth="1"/>
    <col min="11015" max="11015" width="8" style="10" bestFit="1" customWidth="1"/>
    <col min="11016" max="11016" width="8.28515625" style="10" bestFit="1" customWidth="1"/>
    <col min="11017" max="11265" width="9.140625" style="10"/>
    <col min="11266" max="11266" width="16" style="10" customWidth="1"/>
    <col min="11267" max="11267" width="13.7109375" style="10" customWidth="1"/>
    <col min="11268" max="11268" width="14.7109375" style="10" customWidth="1"/>
    <col min="11269" max="11269" width="8" style="10" customWidth="1"/>
    <col min="11270" max="11270" width="11" style="10" customWidth="1"/>
    <col min="11271" max="11271" width="8" style="10" bestFit="1" customWidth="1"/>
    <col min="11272" max="11272" width="8.28515625" style="10" bestFit="1" customWidth="1"/>
    <col min="11273" max="11521" width="9.140625" style="10"/>
    <col min="11522" max="11522" width="16" style="10" customWidth="1"/>
    <col min="11523" max="11523" width="13.7109375" style="10" customWidth="1"/>
    <col min="11524" max="11524" width="14.7109375" style="10" customWidth="1"/>
    <col min="11525" max="11525" width="8" style="10" customWidth="1"/>
    <col min="11526" max="11526" width="11" style="10" customWidth="1"/>
    <col min="11527" max="11527" width="8" style="10" bestFit="1" customWidth="1"/>
    <col min="11528" max="11528" width="8.28515625" style="10" bestFit="1" customWidth="1"/>
    <col min="11529" max="11777" width="9.140625" style="10"/>
    <col min="11778" max="11778" width="16" style="10" customWidth="1"/>
    <col min="11779" max="11779" width="13.7109375" style="10" customWidth="1"/>
    <col min="11780" max="11780" width="14.7109375" style="10" customWidth="1"/>
    <col min="11781" max="11781" width="8" style="10" customWidth="1"/>
    <col min="11782" max="11782" width="11" style="10" customWidth="1"/>
    <col min="11783" max="11783" width="8" style="10" bestFit="1" customWidth="1"/>
    <col min="11784" max="11784" width="8.28515625" style="10" bestFit="1" customWidth="1"/>
    <col min="11785" max="12033" width="9.140625" style="10"/>
    <col min="12034" max="12034" width="16" style="10" customWidth="1"/>
    <col min="12035" max="12035" width="13.7109375" style="10" customWidth="1"/>
    <col min="12036" max="12036" width="14.7109375" style="10" customWidth="1"/>
    <col min="12037" max="12037" width="8" style="10" customWidth="1"/>
    <col min="12038" max="12038" width="11" style="10" customWidth="1"/>
    <col min="12039" max="12039" width="8" style="10" bestFit="1" customWidth="1"/>
    <col min="12040" max="12040" width="8.28515625" style="10" bestFit="1" customWidth="1"/>
    <col min="12041" max="12289" width="9.140625" style="10"/>
    <col min="12290" max="12290" width="16" style="10" customWidth="1"/>
    <col min="12291" max="12291" width="13.7109375" style="10" customWidth="1"/>
    <col min="12292" max="12292" width="14.7109375" style="10" customWidth="1"/>
    <col min="12293" max="12293" width="8" style="10" customWidth="1"/>
    <col min="12294" max="12294" width="11" style="10" customWidth="1"/>
    <col min="12295" max="12295" width="8" style="10" bestFit="1" customWidth="1"/>
    <col min="12296" max="12296" width="8.28515625" style="10" bestFit="1" customWidth="1"/>
    <col min="12297" max="12545" width="9.140625" style="10"/>
    <col min="12546" max="12546" width="16" style="10" customWidth="1"/>
    <col min="12547" max="12547" width="13.7109375" style="10" customWidth="1"/>
    <col min="12548" max="12548" width="14.7109375" style="10" customWidth="1"/>
    <col min="12549" max="12549" width="8" style="10" customWidth="1"/>
    <col min="12550" max="12550" width="11" style="10" customWidth="1"/>
    <col min="12551" max="12551" width="8" style="10" bestFit="1" customWidth="1"/>
    <col min="12552" max="12552" width="8.28515625" style="10" bestFit="1" customWidth="1"/>
    <col min="12553" max="12801" width="9.140625" style="10"/>
    <col min="12802" max="12802" width="16" style="10" customWidth="1"/>
    <col min="12803" max="12803" width="13.7109375" style="10" customWidth="1"/>
    <col min="12804" max="12804" width="14.7109375" style="10" customWidth="1"/>
    <col min="12805" max="12805" width="8" style="10" customWidth="1"/>
    <col min="12806" max="12806" width="11" style="10" customWidth="1"/>
    <col min="12807" max="12807" width="8" style="10" bestFit="1" customWidth="1"/>
    <col min="12808" max="12808" width="8.28515625" style="10" bestFit="1" customWidth="1"/>
    <col min="12809" max="13057" width="9.140625" style="10"/>
    <col min="13058" max="13058" width="16" style="10" customWidth="1"/>
    <col min="13059" max="13059" width="13.7109375" style="10" customWidth="1"/>
    <col min="13060" max="13060" width="14.7109375" style="10" customWidth="1"/>
    <col min="13061" max="13061" width="8" style="10" customWidth="1"/>
    <col min="13062" max="13062" width="11" style="10" customWidth="1"/>
    <col min="13063" max="13063" width="8" style="10" bestFit="1" customWidth="1"/>
    <col min="13064" max="13064" width="8.28515625" style="10" bestFit="1" customWidth="1"/>
    <col min="13065" max="13313" width="9.140625" style="10"/>
    <col min="13314" max="13314" width="16" style="10" customWidth="1"/>
    <col min="13315" max="13315" width="13.7109375" style="10" customWidth="1"/>
    <col min="13316" max="13316" width="14.7109375" style="10" customWidth="1"/>
    <col min="13317" max="13317" width="8" style="10" customWidth="1"/>
    <col min="13318" max="13318" width="11" style="10" customWidth="1"/>
    <col min="13319" max="13319" width="8" style="10" bestFit="1" customWidth="1"/>
    <col min="13320" max="13320" width="8.28515625" style="10" bestFit="1" customWidth="1"/>
    <col min="13321" max="13569" width="9.140625" style="10"/>
    <col min="13570" max="13570" width="16" style="10" customWidth="1"/>
    <col min="13571" max="13571" width="13.7109375" style="10" customWidth="1"/>
    <col min="13572" max="13572" width="14.7109375" style="10" customWidth="1"/>
    <col min="13573" max="13573" width="8" style="10" customWidth="1"/>
    <col min="13574" max="13574" width="11" style="10" customWidth="1"/>
    <col min="13575" max="13575" width="8" style="10" bestFit="1" customWidth="1"/>
    <col min="13576" max="13576" width="8.28515625" style="10" bestFit="1" customWidth="1"/>
    <col min="13577" max="13825" width="9.140625" style="10"/>
    <col min="13826" max="13826" width="16" style="10" customWidth="1"/>
    <col min="13827" max="13827" width="13.7109375" style="10" customWidth="1"/>
    <col min="13828" max="13828" width="14.7109375" style="10" customWidth="1"/>
    <col min="13829" max="13829" width="8" style="10" customWidth="1"/>
    <col min="13830" max="13830" width="11" style="10" customWidth="1"/>
    <col min="13831" max="13831" width="8" style="10" bestFit="1" customWidth="1"/>
    <col min="13832" max="13832" width="8.28515625" style="10" bestFit="1" customWidth="1"/>
    <col min="13833" max="14081" width="9.140625" style="10"/>
    <col min="14082" max="14082" width="16" style="10" customWidth="1"/>
    <col min="14083" max="14083" width="13.7109375" style="10" customWidth="1"/>
    <col min="14084" max="14084" width="14.7109375" style="10" customWidth="1"/>
    <col min="14085" max="14085" width="8" style="10" customWidth="1"/>
    <col min="14086" max="14086" width="11" style="10" customWidth="1"/>
    <col min="14087" max="14087" width="8" style="10" bestFit="1" customWidth="1"/>
    <col min="14088" max="14088" width="8.28515625" style="10" bestFit="1" customWidth="1"/>
    <col min="14089" max="14337" width="9.140625" style="10"/>
    <col min="14338" max="14338" width="16" style="10" customWidth="1"/>
    <col min="14339" max="14339" width="13.7109375" style="10" customWidth="1"/>
    <col min="14340" max="14340" width="14.7109375" style="10" customWidth="1"/>
    <col min="14341" max="14341" width="8" style="10" customWidth="1"/>
    <col min="14342" max="14342" width="11" style="10" customWidth="1"/>
    <col min="14343" max="14343" width="8" style="10" bestFit="1" customWidth="1"/>
    <col min="14344" max="14344" width="8.28515625" style="10" bestFit="1" customWidth="1"/>
    <col min="14345" max="14593" width="9.140625" style="10"/>
    <col min="14594" max="14594" width="16" style="10" customWidth="1"/>
    <col min="14595" max="14595" width="13.7109375" style="10" customWidth="1"/>
    <col min="14596" max="14596" width="14.7109375" style="10" customWidth="1"/>
    <col min="14597" max="14597" width="8" style="10" customWidth="1"/>
    <col min="14598" max="14598" width="11" style="10" customWidth="1"/>
    <col min="14599" max="14599" width="8" style="10" bestFit="1" customWidth="1"/>
    <col min="14600" max="14600" width="8.28515625" style="10" bestFit="1" customWidth="1"/>
    <col min="14601" max="14849" width="9.140625" style="10"/>
    <col min="14850" max="14850" width="16" style="10" customWidth="1"/>
    <col min="14851" max="14851" width="13.7109375" style="10" customWidth="1"/>
    <col min="14852" max="14852" width="14.7109375" style="10" customWidth="1"/>
    <col min="14853" max="14853" width="8" style="10" customWidth="1"/>
    <col min="14854" max="14854" width="11" style="10" customWidth="1"/>
    <col min="14855" max="14855" width="8" style="10" bestFit="1" customWidth="1"/>
    <col min="14856" max="14856" width="8.28515625" style="10" bestFit="1" customWidth="1"/>
    <col min="14857" max="15105" width="9.140625" style="10"/>
    <col min="15106" max="15106" width="16" style="10" customWidth="1"/>
    <col min="15107" max="15107" width="13.7109375" style="10" customWidth="1"/>
    <col min="15108" max="15108" width="14.7109375" style="10" customWidth="1"/>
    <col min="15109" max="15109" width="8" style="10" customWidth="1"/>
    <col min="15110" max="15110" width="11" style="10" customWidth="1"/>
    <col min="15111" max="15111" width="8" style="10" bestFit="1" customWidth="1"/>
    <col min="15112" max="15112" width="8.28515625" style="10" bestFit="1" customWidth="1"/>
    <col min="15113" max="15361" width="9.140625" style="10"/>
    <col min="15362" max="15362" width="16" style="10" customWidth="1"/>
    <col min="15363" max="15363" width="13.7109375" style="10" customWidth="1"/>
    <col min="15364" max="15364" width="14.7109375" style="10" customWidth="1"/>
    <col min="15365" max="15365" width="8" style="10" customWidth="1"/>
    <col min="15366" max="15366" width="11" style="10" customWidth="1"/>
    <col min="15367" max="15367" width="8" style="10" bestFit="1" customWidth="1"/>
    <col min="15368" max="15368" width="8.28515625" style="10" bestFit="1" customWidth="1"/>
    <col min="15369" max="15617" width="9.140625" style="10"/>
    <col min="15618" max="15618" width="16" style="10" customWidth="1"/>
    <col min="15619" max="15619" width="13.7109375" style="10" customWidth="1"/>
    <col min="15620" max="15620" width="14.7109375" style="10" customWidth="1"/>
    <col min="15621" max="15621" width="8" style="10" customWidth="1"/>
    <col min="15622" max="15622" width="11" style="10" customWidth="1"/>
    <col min="15623" max="15623" width="8" style="10" bestFit="1" customWidth="1"/>
    <col min="15624" max="15624" width="8.28515625" style="10" bestFit="1" customWidth="1"/>
    <col min="15625" max="15873" width="9.140625" style="10"/>
    <col min="15874" max="15874" width="16" style="10" customWidth="1"/>
    <col min="15875" max="15875" width="13.7109375" style="10" customWidth="1"/>
    <col min="15876" max="15876" width="14.7109375" style="10" customWidth="1"/>
    <col min="15877" max="15877" width="8" style="10" customWidth="1"/>
    <col min="15878" max="15878" width="11" style="10" customWidth="1"/>
    <col min="15879" max="15879" width="8" style="10" bestFit="1" customWidth="1"/>
    <col min="15880" max="15880" width="8.28515625" style="10" bestFit="1" customWidth="1"/>
    <col min="15881" max="16129" width="9.140625" style="10"/>
    <col min="16130" max="16130" width="16" style="10" customWidth="1"/>
    <col min="16131" max="16131" width="13.7109375" style="10" customWidth="1"/>
    <col min="16132" max="16132" width="14.7109375" style="10" customWidth="1"/>
    <col min="16133" max="16133" width="8" style="10" customWidth="1"/>
    <col min="16134" max="16134" width="11" style="10" customWidth="1"/>
    <col min="16135" max="16135" width="8" style="10" bestFit="1" customWidth="1"/>
    <col min="16136" max="16136" width="8.28515625" style="10" bestFit="1" customWidth="1"/>
    <col min="16137" max="16384" width="9.140625" style="10"/>
  </cols>
  <sheetData>
    <row r="4" spans="2:8" x14ac:dyDescent="0.25">
      <c r="B4" s="24"/>
      <c r="D4" s="24"/>
      <c r="E4" s="24"/>
      <c r="F4" s="24"/>
      <c r="G4" s="24"/>
      <c r="H4" s="24"/>
    </row>
    <row r="5" spans="2:8" x14ac:dyDescent="0.25">
      <c r="B5" s="24"/>
      <c r="D5" s="24"/>
      <c r="E5" s="24"/>
      <c r="F5" s="24"/>
      <c r="G5" s="24"/>
      <c r="H5" s="24"/>
    </row>
    <row r="6" spans="2:8" x14ac:dyDescent="0.25">
      <c r="B6" s="24"/>
      <c r="D6" s="24"/>
      <c r="E6" s="24"/>
      <c r="F6" s="24"/>
      <c r="G6" s="24"/>
      <c r="H6" s="24"/>
    </row>
    <row r="7" spans="2:8" x14ac:dyDescent="0.25">
      <c r="B7" s="237" t="s">
        <v>34</v>
      </c>
      <c r="C7" s="237"/>
      <c r="D7" s="237"/>
      <c r="E7" s="237"/>
      <c r="F7" s="237"/>
      <c r="G7" s="237"/>
      <c r="H7" s="237"/>
    </row>
    <row r="8" spans="2:8" x14ac:dyDescent="0.25">
      <c r="B8" s="24"/>
      <c r="D8" s="24"/>
      <c r="E8" s="24"/>
      <c r="F8" s="24"/>
      <c r="G8" s="24"/>
      <c r="H8" s="24"/>
    </row>
    <row r="9" spans="2:8" x14ac:dyDescent="0.25">
      <c r="B9" s="24"/>
      <c r="D9" s="24"/>
      <c r="E9" s="24"/>
      <c r="F9" s="24"/>
      <c r="G9" s="24"/>
      <c r="H9" s="24"/>
    </row>
    <row r="10" spans="2:8" ht="20.25" customHeight="1" x14ac:dyDescent="0.25">
      <c r="B10" s="238" t="s">
        <v>33</v>
      </c>
      <c r="C10" s="238"/>
      <c r="D10" s="238"/>
      <c r="E10" s="238"/>
      <c r="F10" s="38" t="s">
        <v>20</v>
      </c>
      <c r="G10" s="37" t="s">
        <v>32</v>
      </c>
      <c r="H10" s="36" t="s">
        <v>31</v>
      </c>
    </row>
    <row r="11" spans="2:8" ht="15" customHeight="1" x14ac:dyDescent="0.25">
      <c r="B11" s="236" t="s">
        <v>30</v>
      </c>
      <c r="C11" s="236"/>
      <c r="D11" s="236"/>
      <c r="E11" s="236"/>
      <c r="F11" s="35"/>
      <c r="G11" s="33">
        <v>0</v>
      </c>
      <c r="H11" s="32">
        <v>2.47E-2</v>
      </c>
    </row>
    <row r="12" spans="2:8" ht="15" customHeight="1" x14ac:dyDescent="0.25">
      <c r="B12" s="236" t="s">
        <v>29</v>
      </c>
      <c r="C12" s="236"/>
      <c r="D12" s="236"/>
      <c r="E12" s="236"/>
      <c r="F12" s="35"/>
      <c r="G12" s="33">
        <v>0</v>
      </c>
      <c r="H12" s="32">
        <v>1.2E-2</v>
      </c>
    </row>
    <row r="13" spans="2:8" ht="15" customHeight="1" x14ac:dyDescent="0.25">
      <c r="B13" s="236" t="s">
        <v>28</v>
      </c>
      <c r="C13" s="236"/>
      <c r="D13" s="236"/>
      <c r="E13" s="236"/>
      <c r="F13" s="35"/>
      <c r="G13" s="33">
        <v>1.1000000000000001E-3</v>
      </c>
      <c r="H13" s="32">
        <v>8.0299999999999996E-2</v>
      </c>
    </row>
    <row r="14" spans="2:8" ht="15" customHeight="1" x14ac:dyDescent="0.25">
      <c r="B14" s="236" t="s">
        <v>27</v>
      </c>
      <c r="C14" s="236"/>
      <c r="D14" s="236"/>
      <c r="E14" s="236"/>
      <c r="F14" s="35"/>
      <c r="G14" s="33">
        <v>3.8300000000000001E-2</v>
      </c>
      <c r="H14" s="32">
        <v>9.9599999999999994E-2</v>
      </c>
    </row>
    <row r="15" spans="2:8" ht="15" customHeight="1" x14ac:dyDescent="0.25">
      <c r="B15" s="236" t="s">
        <v>26</v>
      </c>
      <c r="C15" s="236"/>
      <c r="D15" s="236"/>
      <c r="E15" s="236"/>
      <c r="F15" s="35"/>
      <c r="G15" s="33">
        <v>5.6500000000000002E-2</v>
      </c>
      <c r="H15" s="32">
        <v>8.6499999999999994E-2</v>
      </c>
    </row>
    <row r="16" spans="2:8" ht="15" customHeight="1" x14ac:dyDescent="0.25">
      <c r="B16" s="244" t="s">
        <v>25</v>
      </c>
      <c r="C16" s="245"/>
      <c r="D16" s="246"/>
      <c r="E16" s="35">
        <v>0.03</v>
      </c>
      <c r="F16" s="34"/>
      <c r="G16" s="33"/>
      <c r="H16" s="32"/>
    </row>
    <row r="17" spans="2:8" ht="15" customHeight="1" x14ac:dyDescent="0.25">
      <c r="B17" s="244" t="s">
        <v>24</v>
      </c>
      <c r="C17" s="245"/>
      <c r="D17" s="246"/>
      <c r="E17" s="35">
        <v>6.4999999999999997E-3</v>
      </c>
      <c r="F17" s="34"/>
      <c r="G17" s="33"/>
      <c r="H17" s="32"/>
    </row>
    <row r="18" spans="2:8" ht="15" customHeight="1" x14ac:dyDescent="0.25">
      <c r="B18" s="244" t="s">
        <v>23</v>
      </c>
      <c r="C18" s="245"/>
      <c r="D18" s="246"/>
      <c r="E18" s="35">
        <v>0.02</v>
      </c>
      <c r="F18" s="34"/>
      <c r="G18" s="33"/>
      <c r="H18" s="32"/>
    </row>
    <row r="19" spans="2:8" ht="15" customHeight="1" x14ac:dyDescent="0.25">
      <c r="B19" s="244" t="s">
        <v>22</v>
      </c>
      <c r="C19" s="245"/>
      <c r="D19" s="246"/>
      <c r="E19" s="35">
        <v>2.5000000000000001E-2</v>
      </c>
      <c r="F19" s="34"/>
      <c r="G19" s="33"/>
      <c r="H19" s="32"/>
    </row>
    <row r="20" spans="2:8" x14ac:dyDescent="0.25">
      <c r="B20" s="24"/>
      <c r="D20" s="24"/>
      <c r="E20" s="24"/>
      <c r="F20" s="24"/>
      <c r="G20" s="24"/>
      <c r="H20" s="24"/>
    </row>
    <row r="21" spans="2:8" x14ac:dyDescent="0.25">
      <c r="B21" s="247" t="s">
        <v>21</v>
      </c>
      <c r="C21" s="247"/>
      <c r="D21" s="247"/>
      <c r="E21" s="247"/>
      <c r="F21" s="247"/>
      <c r="G21" s="24"/>
      <c r="H21" s="24"/>
    </row>
    <row r="22" spans="2:8" x14ac:dyDescent="0.25">
      <c r="B22" s="24"/>
      <c r="C22" s="23"/>
      <c r="D22" s="24"/>
      <c r="E22" s="24"/>
      <c r="F22" s="24"/>
      <c r="G22" s="24"/>
      <c r="H22" s="31" t="s">
        <v>20</v>
      </c>
    </row>
    <row r="23" spans="2:8" ht="15" customHeight="1" x14ac:dyDescent="0.25">
      <c r="B23" s="30" t="s">
        <v>19</v>
      </c>
      <c r="C23" s="29" t="s">
        <v>18</v>
      </c>
      <c r="D23" s="28"/>
      <c r="E23" s="28"/>
      <c r="F23" s="27"/>
      <c r="G23" s="26"/>
      <c r="H23" s="25">
        <v>4.1000000000000002E-2</v>
      </c>
    </row>
    <row r="24" spans="2:8" ht="15" customHeight="1" x14ac:dyDescent="0.25">
      <c r="B24" s="30" t="s">
        <v>17</v>
      </c>
      <c r="C24" s="29" t="s">
        <v>16</v>
      </c>
      <c r="D24" s="28"/>
      <c r="E24" s="28"/>
      <c r="F24" s="27"/>
      <c r="G24" s="26"/>
      <c r="H24" s="25">
        <v>0.01</v>
      </c>
    </row>
    <row r="25" spans="2:8" x14ac:dyDescent="0.25">
      <c r="B25" s="30" t="s">
        <v>15</v>
      </c>
      <c r="C25" s="29" t="s">
        <v>14</v>
      </c>
      <c r="D25" s="28"/>
      <c r="E25" s="28"/>
      <c r="F25" s="27"/>
      <c r="G25" s="26"/>
      <c r="H25" s="25">
        <v>2.46E-2</v>
      </c>
    </row>
    <row r="26" spans="2:8" x14ac:dyDescent="0.25">
      <c r="B26" s="30" t="s">
        <v>13</v>
      </c>
      <c r="C26" s="29" t="s">
        <v>12</v>
      </c>
      <c r="D26" s="28"/>
      <c r="E26" s="28"/>
      <c r="F26" s="27"/>
      <c r="G26" s="26"/>
      <c r="H26" s="25">
        <v>8.6499999999999994E-2</v>
      </c>
    </row>
    <row r="27" spans="2:8" x14ac:dyDescent="0.25">
      <c r="B27" s="30" t="s">
        <v>11</v>
      </c>
      <c r="C27" s="29" t="s">
        <v>10</v>
      </c>
      <c r="D27" s="28"/>
      <c r="E27" s="28"/>
      <c r="F27" s="27"/>
      <c r="G27" s="26"/>
      <c r="H27" s="25">
        <v>0.06</v>
      </c>
    </row>
    <row r="28" spans="2:8" x14ac:dyDescent="0.25">
      <c r="B28" s="24"/>
      <c r="C28" s="23"/>
      <c r="D28" s="24"/>
      <c r="E28" s="24"/>
      <c r="F28" s="24"/>
      <c r="G28" s="24"/>
      <c r="H28" s="23"/>
    </row>
    <row r="29" spans="2:8" ht="15" customHeight="1" x14ac:dyDescent="0.25">
      <c r="B29" s="239" t="s">
        <v>9</v>
      </c>
      <c r="C29" s="240"/>
      <c r="D29" s="240"/>
      <c r="E29" s="240"/>
      <c r="F29" s="240"/>
      <c r="G29" s="241"/>
      <c r="H29" s="22">
        <f>(((((1+H23)*(1+H24)*(1+H25)*(1+H27))/((1-H26)))-1)*100)/100</f>
        <v>0.25003959185550073</v>
      </c>
    </row>
    <row r="31" spans="2:8" ht="15" customHeight="1" x14ac:dyDescent="0.25">
      <c r="B31" s="20"/>
      <c r="C31" s="21"/>
      <c r="D31" s="20"/>
    </row>
    <row r="33" spans="2:8" ht="15" customHeight="1" x14ac:dyDescent="0.25">
      <c r="B33" s="19"/>
      <c r="C33" s="19"/>
      <c r="D33" s="19"/>
      <c r="E33" s="19"/>
      <c r="F33" s="14"/>
      <c r="G33" s="14"/>
      <c r="H33" s="14"/>
    </row>
    <row r="34" spans="2:8" ht="15" customHeight="1" x14ac:dyDescent="0.25">
      <c r="B34" s="18"/>
      <c r="C34" s="17"/>
      <c r="D34" s="16"/>
      <c r="E34" s="15"/>
      <c r="F34" s="14"/>
      <c r="G34" s="14"/>
      <c r="H34" s="14"/>
    </row>
    <row r="35" spans="2:8" ht="15" customHeight="1" x14ac:dyDescent="0.25">
      <c r="B35" s="18"/>
      <c r="C35" s="17"/>
      <c r="D35" s="16"/>
      <c r="E35" s="15"/>
      <c r="F35" s="14"/>
      <c r="G35" s="14"/>
      <c r="H35" s="14"/>
    </row>
    <row r="36" spans="2:8" ht="15" customHeight="1" x14ac:dyDescent="0.25">
      <c r="B36" s="18"/>
      <c r="C36" s="17"/>
      <c r="D36" s="16"/>
      <c r="E36" s="15"/>
      <c r="F36" s="14"/>
      <c r="G36" s="14"/>
      <c r="H36" s="14"/>
    </row>
    <row r="37" spans="2:8" ht="15" customHeight="1" x14ac:dyDescent="0.25">
      <c r="B37" s="10"/>
      <c r="C37" s="10"/>
      <c r="D37" s="10"/>
      <c r="E37" s="10"/>
      <c r="F37" s="14"/>
      <c r="G37" s="14"/>
      <c r="H37" s="14"/>
    </row>
    <row r="38" spans="2:8" x14ac:dyDescent="0.25">
      <c r="B38" s="242" t="s">
        <v>46</v>
      </c>
      <c r="C38" s="243"/>
      <c r="D38" s="243"/>
    </row>
    <row r="39" spans="2:8" x14ac:dyDescent="0.25">
      <c r="B39" s="243"/>
      <c r="C39" s="243"/>
      <c r="D39" s="243"/>
    </row>
    <row r="40" spans="2:8" x14ac:dyDescent="0.25">
      <c r="B40" s="243"/>
      <c r="C40" s="243"/>
      <c r="D40" s="243"/>
    </row>
    <row r="41" spans="2:8" x14ac:dyDescent="0.25">
      <c r="B41" s="243"/>
      <c r="C41" s="243"/>
      <c r="D41" s="243"/>
    </row>
    <row r="42" spans="2:8" x14ac:dyDescent="0.25">
      <c r="B42" s="243"/>
      <c r="C42" s="243"/>
      <c r="D42" s="243"/>
    </row>
    <row r="44" spans="2:8" x14ac:dyDescent="0.25">
      <c r="F44" s="13" t="s">
        <v>50</v>
      </c>
    </row>
  </sheetData>
  <sheetProtection formatColumns="0" formatRows="0"/>
  <mergeCells count="14">
    <mergeCell ref="B29:G29"/>
    <mergeCell ref="B38:D42"/>
    <mergeCell ref="B15:E15"/>
    <mergeCell ref="B16:D16"/>
    <mergeCell ref="B17:D17"/>
    <mergeCell ref="B18:D18"/>
    <mergeCell ref="B19:D19"/>
    <mergeCell ref="B21:F21"/>
    <mergeCell ref="B14:E14"/>
    <mergeCell ref="B7:H7"/>
    <mergeCell ref="B10:E10"/>
    <mergeCell ref="B11:E11"/>
    <mergeCell ref="B12:E12"/>
    <mergeCell ref="B13:E13"/>
  </mergeCells>
  <pageMargins left="0.39370078740157483" right="0.39370078740157483" top="0.59055118110236227" bottom="0.86614173228346458" header="1.5748031496062993" footer="0.51181102362204722"/>
  <pageSetup paperSize="9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Orçamento </vt:lpstr>
      <vt:lpstr>Cronograma FIS-FIN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Andrioli</dc:creator>
  <cp:lastModifiedBy>Pref Mun Tunápolis</cp:lastModifiedBy>
  <cp:lastPrinted>2021-08-20T12:07:49Z</cp:lastPrinted>
  <dcterms:created xsi:type="dcterms:W3CDTF">2017-08-04T14:14:58Z</dcterms:created>
  <dcterms:modified xsi:type="dcterms:W3CDTF">2021-08-20T12:25:02Z</dcterms:modified>
</cp:coreProperties>
</file>